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Orçamento" sheetId="1" r:id="rId1"/>
    <sheet name="Plan2" sheetId="2" r:id="rId2"/>
    <sheet name="Plan3" sheetId="3" r:id="rId3"/>
  </sheets>
  <definedNames>
    <definedName name="_xlnm.Print_Area" localSheetId="0">'Orçamento'!$A$1:$G$127</definedName>
    <definedName name="_xlnm.Print_Titles" localSheetId="0">'Orçamento'!$1:$12</definedName>
  </definedNames>
  <calcPr fullCalcOnLoad="1"/>
</workbook>
</file>

<file path=xl/sharedStrings.xml><?xml version="1.0" encoding="utf-8"?>
<sst xmlns="http://schemas.openxmlformats.org/spreadsheetml/2006/main" count="211" uniqueCount="136">
  <si>
    <t>PREFEITURA MUNICIPAL DE FORTALEZA</t>
  </si>
  <si>
    <t>SECRETARIA EXECUTIVA REGIONAL I</t>
  </si>
  <si>
    <t>DISTRITO DE INFRAESTRUTURA</t>
  </si>
  <si>
    <t>ORÇAMENTO SINTÉTICO</t>
  </si>
  <si>
    <t>Orçamento Nº 046/2011</t>
  </si>
  <si>
    <t xml:space="preserve">OBRA: </t>
  </si>
  <si>
    <t>REFORMA NA SECRETARIA EXECUTIVA REGIONAL I - SER I</t>
  </si>
  <si>
    <t xml:space="preserve">LOCAL: </t>
  </si>
  <si>
    <r>
      <t xml:space="preserve">1. BLOCO A: </t>
    </r>
    <r>
      <rPr>
        <sz val="9"/>
        <rFont val="Arial"/>
        <family val="2"/>
      </rPr>
      <t>PISO DA ENTRADA;</t>
    </r>
    <r>
      <rPr>
        <b/>
        <sz val="9"/>
        <rFont val="Arial"/>
        <family val="2"/>
      </rPr>
      <t xml:space="preserve"> 2. BLOCO B (DISTRITO DE SAÚDE): </t>
    </r>
    <r>
      <rPr>
        <sz val="9"/>
        <rFont val="Arial"/>
        <family val="2"/>
      </rPr>
      <t>RECUPERAÇÃO DA COBERTA;</t>
    </r>
    <r>
      <rPr>
        <b/>
        <sz val="9"/>
        <rFont val="Arial"/>
        <family val="2"/>
      </rPr>
      <t xml:space="preserve"> 3. BLOCO C (DISTRITO DE INFRAESTRUTURA): </t>
    </r>
    <r>
      <rPr>
        <sz val="9"/>
        <rFont val="Arial"/>
        <family val="2"/>
      </rPr>
      <t>SALAS DA ASSESSORIA DE PROJETOS, SALAS DOS ENGENHEIROS, SALA DO QUALIFOR, SALA DA MOBILIZAÇÃO SOCIAL, SALA DOS FISCAIS DE OBRAS, SALAS DA ASSESSORIA DE OBRAS, SALA DA MANUTENÇÃO VIÁRIA E WC'S.</t>
    </r>
  </si>
  <si>
    <t>TRECHO:</t>
  </si>
  <si>
    <t>RUA DOM JERONIMO, Nº 20</t>
  </si>
  <si>
    <t>Data: 22/11/2011</t>
  </si>
  <si>
    <t>BAIRRO:</t>
  </si>
  <si>
    <t>FARIAS BRITO</t>
  </si>
  <si>
    <t xml:space="preserve">Item </t>
  </si>
  <si>
    <t>Discriminação dos Serviços</t>
  </si>
  <si>
    <t>Un.</t>
  </si>
  <si>
    <t>Quant.</t>
  </si>
  <si>
    <t>V. Unit.</t>
  </si>
  <si>
    <t>V. Total</t>
  </si>
  <si>
    <t>% Grupo</t>
  </si>
  <si>
    <t>001    Grupo:    SERVIÇOS PRELIMINARES</t>
  </si>
  <si>
    <t>Total do Grupo:</t>
  </si>
  <si>
    <t>004    SubGrupo:    DEMOLIÇÕES, RETIRADAS E REPOSIÇÕES</t>
  </si>
  <si>
    <t>18.00</t>
  </si>
  <si>
    <t>DEMOLIÇÃO DE PISO CERÂMICO INCLUSIVE RETIRADA DA CAMADA DE REGULARIZAÇÃO SOBRE LASTRO CONCRETO</t>
  </si>
  <si>
    <t>M2</t>
  </si>
  <si>
    <t>24.00</t>
  </si>
  <si>
    <t>DEMOLIÇÃO DE PISO VINÍLICO</t>
  </si>
  <si>
    <t>25.00</t>
  </si>
  <si>
    <t>DEMOLIÇÃO DE REVESTIMENTO CERÂMICO/AZULEJO</t>
  </si>
  <si>
    <t>58.00</t>
  </si>
  <si>
    <t>RETIRADA DE DIVISÓRIAS</t>
  </si>
  <si>
    <t>66.00</t>
  </si>
  <si>
    <t>RETIRADA DE FORRO DE PVC</t>
  </si>
  <si>
    <t>Total do SubGrupo:</t>
  </si>
  <si>
    <t>008    Grupo:    PAREDES E PAINÉIS</t>
  </si>
  <si>
    <t>004    SubGrupo:    DIVISÓRIAS</t>
  </si>
  <si>
    <t>1.00</t>
  </si>
  <si>
    <t>ADICIONAL DE FERRAGEM P/ PORTA DE DIVISÓRIA COMPLETA (FORNECIMENTO E MONTAGEM)</t>
  </si>
  <si>
    <t>UN</t>
  </si>
  <si>
    <t>2.00</t>
  </si>
  <si>
    <t>ASSENTAMENTO DE DIVISÓRIA (S/ AQUISIÇÃO), INCLUSIVE PARAFUSOS</t>
  </si>
  <si>
    <t>DIVISÓRIA DIVILUX MONTANTE SIMPLES</t>
  </si>
  <si>
    <t>009    Grupo:    ESQUADRIAS E FERRAGENS</t>
  </si>
  <si>
    <t>003    SubGrupo:    ESQUADRIAS DE ALUMÍNIO</t>
  </si>
  <si>
    <t>17.00</t>
  </si>
  <si>
    <t>JANELA DE CORRER EM ALUMINIO ANODIZADO PRETO C/ CAIXILHO (FORNECIMENTO E MONTAGEM)</t>
  </si>
  <si>
    <t>11.00</t>
  </si>
  <si>
    <t>JANELA BASCULANTE DE ALUMÍNIO C/VIDRO CRISTAL ESP.=4MM INCLUSIVE FERRAGENS (FORNECIMENTO E MONTAGEM)</t>
  </si>
  <si>
    <t>011    Grupo:    COBERTURAS</t>
  </si>
  <si>
    <t>001    SubGrupo:    ESTRUTURAS DE MADEIRA</t>
  </si>
  <si>
    <t>6.00</t>
  </si>
  <si>
    <t>ESTRUTURA MADEIRA P/ TELHA CERÂMICA</t>
  </si>
  <si>
    <t>003    SubGrupo:    TELHAS</t>
  </si>
  <si>
    <t>13.00</t>
  </si>
  <si>
    <t>RETELHAMENTO C/ TELHA CERÂMICA (C/ AQUISIÇÃO DE ATÉ 40% NOVA), INCLUSIVE EMBOÇAMENTO</t>
  </si>
  <si>
    <t>TELHA DE FIBROCIMENTO ONDULADA 6MM</t>
  </si>
  <si>
    <t>004    SubGrupo:    OUTROS ELEMENTOS (COBERTURA)</t>
  </si>
  <si>
    <t>12.00</t>
  </si>
  <si>
    <t>CALHA DE CONCRETO ARMADO (50X30)CM</t>
  </si>
  <si>
    <t>M</t>
  </si>
  <si>
    <t>012    Grupo:    IMPERMEABILIZAÇÃO</t>
  </si>
  <si>
    <t>001    SubGrupo:    IMPERMEABILIZAÇÃO E TRATAMENTOS</t>
  </si>
  <si>
    <t>19.00</t>
  </si>
  <si>
    <t>REGULARIZAÇÃO DE SUPERFÍCIE HORIZONTAL E VERTICAL P/APLICAÇÃO DE DIFERENTES SIST. DE IMPERMEABILIZAÇ</t>
  </si>
  <si>
    <t>002    SubGrupo:    IMPERMEABILIZAÇÕES COM MANTAS</t>
  </si>
  <si>
    <t>5.00</t>
  </si>
  <si>
    <t>IMPERMEABILIZAÇÃO C/ MANTA ASFÁLTICA ESP=4,0MM P/ COBERTURAS E ÁREAS MOLHADAS</t>
  </si>
  <si>
    <t>013    Grupo:    REVESTIMENTOS</t>
  </si>
  <si>
    <t>001    SubGrupo:    ARGAMASSA PARA PAREDES INTERNAS E EXTERNAS</t>
  </si>
  <si>
    <t>3.00</t>
  </si>
  <si>
    <t>EMBOÇO DE PAREDE</t>
  </si>
  <si>
    <t>002    SubGrupo:    ACABAMENTOS DE PAREDES INTERNAS E EXTERNAS</t>
  </si>
  <si>
    <t>40.00</t>
  </si>
  <si>
    <t>REVESTIMENTO EM AZULEJO ASSENTADO C/ ARGAMASSA INDUSTRIALIZADA (C/ REJUNTAMENTO)</t>
  </si>
  <si>
    <t>68.00</t>
  </si>
  <si>
    <t>REVESTIMENTO EM TIJOLINHO CERÂMICO 5 X 20 CM ASSENTADO C/ ARGAMASSA DE CIMENTO E AREIA</t>
  </si>
  <si>
    <t>003    SubGrupo:    ACABAMENTOS DE FORROS</t>
  </si>
  <si>
    <t>9.00</t>
  </si>
  <si>
    <t>FORRO DE PVC (FORNECIMENTO E MONTAGEM)</t>
  </si>
  <si>
    <t>014    Grupo:    PISOS</t>
  </si>
  <si>
    <t>001    SubGrupo:    PISOS INTERNOS E EXTERNOS</t>
  </si>
  <si>
    <t>PISO CERÂMICO DE 1ª QUALIDADE (30X30) CM ASSENTADO C/ ARGAMASSA DE CIMENTO E AREIA</t>
  </si>
  <si>
    <t>53.00</t>
  </si>
  <si>
    <t>PISO EM PORCELANATO ANTI-DERRAPANTE 45X45CM ASSENTADO C/ ARGAMASSA DE CIMENTO E AREIA</t>
  </si>
  <si>
    <t>65.00</t>
  </si>
  <si>
    <t>PISO VINILICO EM PLACAS 30X30CM ESP.=2MM</t>
  </si>
  <si>
    <t>70.00</t>
  </si>
  <si>
    <t>REGULARIZAÇÃO DE BASE</t>
  </si>
  <si>
    <t>72.00</t>
  </si>
  <si>
    <t>REJUNTAMENTO P/ PISO CERÂMICO C/ CIMENTO BRANCO</t>
  </si>
  <si>
    <t>002    SubGrupo:    ACABAMENTOS DE PISOS</t>
  </si>
  <si>
    <t>45.00</t>
  </si>
  <si>
    <t>RODAPÉ EM PERFIL ALUMÍNIO ANODIZADO PRETO EM U</t>
  </si>
  <si>
    <t>51.00</t>
  </si>
  <si>
    <t>SOLEIRA DE GRANITO VERDE UBATUBA L=15 A 25CM</t>
  </si>
  <si>
    <t>015    Grupo:    INSTALAÇÕES HIDRÁULICAS / SANITÁRIAS</t>
  </si>
  <si>
    <t>011    SubGrupo:    LOUÇAS, METAIS E ACESSÓRIOS</t>
  </si>
  <si>
    <t>BACIA SANITÁRIA DE LOUÇA BRANCA C/ CAIXA ACOPLADA E ACESSÓRIOS</t>
  </si>
  <si>
    <t>35.00</t>
  </si>
  <si>
    <t>DUCHA MANUAL CROMADA P/ WC</t>
  </si>
  <si>
    <t>39.00</t>
  </si>
  <si>
    <t>ESPELHO CRISTAL 3MM (COLOCADO)</t>
  </si>
  <si>
    <t>48.00</t>
  </si>
  <si>
    <t>LAVATÓRIO DE LOUÇA BRANCA S/ COLUNA C/ TORNEIRA E ACESSÓRIOS CROMADOS</t>
  </si>
  <si>
    <t>52.00</t>
  </si>
  <si>
    <t>MICTÓRIO COLETIVO DE AÇO INOXIDÁVEL C/ ACESSÓRIOS</t>
  </si>
  <si>
    <t>015    SubGrupo:    OUTROS ELEMENTOS ( INSTALAÇÕES HIDRÁULICAS / SANITÁRIAS )</t>
  </si>
  <si>
    <t>PONTO HIDRÁULICO, MATERIAL E EXECUÇÃO</t>
  </si>
  <si>
    <t>PT</t>
  </si>
  <si>
    <t>36.00</t>
  </si>
  <si>
    <t>PONTO SANITÁRIO, MATERIAL E EXECUÇÃO</t>
  </si>
  <si>
    <t>016    Grupo:    INSTALAÇÕES ELÉTRICAS, TELEFONIA, LÓGICA E SOM</t>
  </si>
  <si>
    <t>007    SubGrupo:    EQUIPAMENTOS ELÉTRICOS</t>
  </si>
  <si>
    <t>AR CONDICIONADO PAREDE 18000 BTUS (FORNECIMENTO E INSTALAÇÃO)</t>
  </si>
  <si>
    <t>014    SubGrupo:    OUTROS ELEMENTOS (INST. ELÉTRICAS, TELEFONICA, LOGICA E SOM)</t>
  </si>
  <si>
    <t>176.00</t>
  </si>
  <si>
    <t>PONTO ELÉTRICO - MATERIAL E EXECUÇÃO</t>
  </si>
  <si>
    <t>015    SubGrupo:    SERVIÇOS AUXIL. DE TELEFONIA, SOM, LÓGICA E SIST. DE CONTROLE</t>
  </si>
  <si>
    <t>60.00</t>
  </si>
  <si>
    <t>PONTO LÓGICO C/ 1 TOMADA C/ CONECTOR RJ 45 (APARENTE)</t>
  </si>
  <si>
    <t>017    Grupo:    PINTURAS</t>
  </si>
  <si>
    <t>003    SubGrupo:    PINTURA DE MADEIRAS E SUPERFÍCIES METÁLICAS</t>
  </si>
  <si>
    <t>EMASSAMENTO DE ESQUADRIAS DE MADEIRA 2 DEMÃOS P/ TINTA ÓLEO OU ESMALTE</t>
  </si>
  <si>
    <t>14.00</t>
  </si>
  <si>
    <t>ESMALTE 2 DEMÃOS EM SUPERFÍCIE DE MADEIRA</t>
  </si>
  <si>
    <t>021    Grupo:    SERVIÇOS COMPLEMENTARES</t>
  </si>
  <si>
    <t>001    SubGrupo:    LIMPEZA FINAL</t>
  </si>
  <si>
    <t>LIMPEZA DA OBRA</t>
  </si>
  <si>
    <t>Total Geral</t>
  </si>
  <si>
    <r>
      <t xml:space="preserve">                     Importa o presente orçamento a quantia de R$</t>
    </r>
    <r>
      <rPr>
        <b/>
        <sz val="10"/>
        <rFont val="Arial"/>
        <family val="2"/>
      </rPr>
      <t xml:space="preserve"> 99.788,78 </t>
    </r>
    <r>
      <rPr>
        <sz val="10"/>
        <rFont val="Arial"/>
        <family val="2"/>
      </rPr>
      <t>(Noventa e nove mil, setecentos e oitenta  e oito reais e setenta e oito centavos).</t>
    </r>
  </si>
  <si>
    <t>Elaborado por:</t>
  </si>
  <si>
    <t xml:space="preserve">   Conferido por:</t>
  </si>
  <si>
    <t>Chefe de Obras:                             Visto do Chefe do Distrito:</t>
  </si>
  <si>
    <t xml:space="preserve">   Visto do Secretário: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</si>
</sst>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&quot;R$ &quot;* #,##0.00_);_(&quot;R$ &quot;* \(#,##0.00\);_(&quot;R$ &quot;* \-??_);_(@_)"/>
    <numFmt numFmtId="167" formatCode="#,##0.00"/>
    <numFmt numFmtId="168" formatCode="0.00"/>
    <numFmt numFmtId="169" formatCode="#,##0.00;\-#,##0.00"/>
    <numFmt numFmtId="170" formatCode="@"/>
  </numFmts>
  <fonts count="7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1" fillId="0" borderId="0" xfId="22" applyNumberFormat="1" applyFont="1" applyFill="1" applyBorder="1" applyAlignment="1" applyProtection="1">
      <alignment horizontal="center" vertical="center" wrapText="1"/>
      <protection/>
    </xf>
    <xf numFmtId="164" fontId="1" fillId="0" borderId="0" xfId="22" applyNumberFormat="1" applyFont="1" applyFill="1" applyBorder="1" applyAlignment="1" applyProtection="1">
      <alignment vertical="center" wrapText="1"/>
      <protection/>
    </xf>
    <xf numFmtId="165" fontId="1" fillId="0" borderId="0" xfId="15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7" fontId="3" fillId="0" borderId="0" xfId="17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1" fillId="0" borderId="0" xfId="22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3" fillId="0" borderId="0" xfId="17" applyNumberFormat="1" applyFont="1" applyFill="1" applyBorder="1" applyAlignment="1" applyProtection="1">
      <alignment vertical="center" wrapText="1"/>
      <protection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3" fillId="0" borderId="0" xfId="20" applyNumberFormat="1" applyFont="1" applyFill="1" applyBorder="1" applyAlignment="1" applyProtection="1">
      <alignment vertical="center" wrapText="1"/>
      <protection/>
    </xf>
    <xf numFmtId="164" fontId="1" fillId="0" borderId="0" xfId="20" applyNumberFormat="1" applyFont="1" applyFill="1" applyBorder="1" applyAlignment="1" applyProtection="1">
      <alignment vertical="center" wrapText="1"/>
      <protection/>
    </xf>
    <xf numFmtId="164" fontId="3" fillId="0" borderId="0" xfId="20" applyNumberFormat="1" applyFont="1" applyFill="1" applyBorder="1" applyAlignment="1" applyProtection="1">
      <alignment horizontal="center" vertical="top" wrapText="1"/>
      <protection/>
    </xf>
    <xf numFmtId="165" fontId="3" fillId="0" borderId="0" xfId="20" applyNumberFormat="1" applyFont="1" applyFill="1" applyBorder="1" applyAlignment="1" applyProtection="1">
      <alignment vertical="top" wrapText="1"/>
      <protection/>
    </xf>
    <xf numFmtId="165" fontId="3" fillId="0" borderId="0" xfId="17" applyNumberFormat="1" applyFont="1" applyFill="1" applyBorder="1" applyAlignment="1" applyProtection="1">
      <alignment horizontal="center" vertical="center" wrapText="1"/>
      <protection/>
    </xf>
    <xf numFmtId="164" fontId="4" fillId="0" borderId="0" xfId="22" applyNumberFormat="1" applyFont="1" applyFill="1" applyBorder="1" applyAlignment="1" applyProtection="1">
      <alignment vertical="center" wrapText="1"/>
      <protection/>
    </xf>
    <xf numFmtId="168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15" applyNumberFormat="1" applyFont="1" applyFill="1" applyBorder="1" applyAlignment="1" applyProtection="1">
      <alignment horizontal="center" vertical="center" wrapText="1"/>
      <protection/>
    </xf>
    <xf numFmtId="167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top"/>
      <protection/>
    </xf>
    <xf numFmtId="164" fontId="0" fillId="2" borderId="3" xfId="21" applyNumberFormat="1" applyFont="1" applyFill="1" applyBorder="1" applyAlignment="1" applyProtection="1">
      <alignment horizontal="center" vertical="center"/>
      <protection/>
    </xf>
    <xf numFmtId="165" fontId="3" fillId="2" borderId="3" xfId="15" applyFont="1" applyFill="1" applyBorder="1" applyAlignment="1" applyProtection="1">
      <alignment horizontal="right" vertical="center" wrapText="1"/>
      <protection/>
    </xf>
    <xf numFmtId="165" fontId="3" fillId="2" borderId="3" xfId="15" applyFont="1" applyFill="1" applyBorder="1" applyAlignment="1" applyProtection="1">
      <alignment vertical="center" wrapText="1"/>
      <protection/>
    </xf>
    <xf numFmtId="165" fontId="3" fillId="0" borderId="4" xfId="15" applyNumberFormat="1" applyFont="1" applyFill="1" applyBorder="1" applyAlignment="1" applyProtection="1">
      <alignment vertical="center" wrapText="1"/>
      <protection/>
    </xf>
    <xf numFmtId="164" fontId="1" fillId="0" borderId="0" xfId="23" applyNumberFormat="1" applyFont="1" applyFill="1" applyBorder="1" applyAlignment="1" applyProtection="1">
      <alignment vertical="top"/>
      <protection/>
    </xf>
    <xf numFmtId="164" fontId="3" fillId="0" borderId="5" xfId="0" applyNumberFormat="1" applyFont="1" applyFill="1" applyBorder="1" applyAlignment="1" applyProtection="1">
      <alignment horizontal="left" vertical="top"/>
      <protection/>
    </xf>
    <xf numFmtId="164" fontId="3" fillId="0" borderId="6" xfId="0" applyNumberFormat="1" applyFont="1" applyFill="1" applyBorder="1" applyAlignment="1" applyProtection="1">
      <alignment horizontal="left" vertical="top"/>
      <protection/>
    </xf>
    <xf numFmtId="164" fontId="0" fillId="0" borderId="6" xfId="21" applyNumberFormat="1" applyFont="1" applyFill="1" applyBorder="1" applyAlignment="1" applyProtection="1">
      <alignment horizontal="center" vertical="center"/>
      <protection/>
    </xf>
    <xf numFmtId="165" fontId="3" fillId="0" borderId="6" xfId="15" applyFont="1" applyFill="1" applyBorder="1" applyAlignment="1" applyProtection="1">
      <alignment horizontal="right" vertical="center" wrapText="1"/>
      <protection/>
    </xf>
    <xf numFmtId="165" fontId="3" fillId="0" borderId="7" xfId="15" applyFont="1" applyFill="1" applyBorder="1" applyAlignment="1" applyProtection="1">
      <alignment vertical="center" wrapText="1"/>
      <protection/>
    </xf>
    <xf numFmtId="165" fontId="3" fillId="0" borderId="8" xfId="15" applyFont="1" applyFill="1" applyBorder="1" applyAlignment="1" applyProtection="1">
      <alignment vertical="center" wrapText="1"/>
      <protection/>
    </xf>
    <xf numFmtId="164" fontId="0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vertical="center" wrapText="1"/>
      <protection/>
    </xf>
    <xf numFmtId="164" fontId="0" fillId="0" borderId="3" xfId="0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Font="1" applyFill="1" applyBorder="1" applyAlignment="1" applyProtection="1">
      <alignment horizontal="left" vertical="center" wrapText="1"/>
      <protection/>
    </xf>
    <xf numFmtId="164" fontId="0" fillId="0" borderId="3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ont="1" applyFill="1" applyBorder="1" applyAlignment="1" applyProtection="1">
      <alignment vertical="center" wrapText="1"/>
      <protection/>
    </xf>
    <xf numFmtId="164" fontId="0" fillId="0" borderId="8" xfId="0" applyNumberFormat="1" applyFont="1" applyFill="1" applyBorder="1" applyAlignment="1" applyProtection="1">
      <alignment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vertical="center" wrapText="1"/>
      <protection/>
    </xf>
    <xf numFmtId="165" fontId="1" fillId="0" borderId="10" xfId="15" applyFont="1" applyFill="1" applyBorder="1" applyAlignment="1" applyProtection="1">
      <alignment horizontal="center" vertical="center"/>
      <protection/>
    </xf>
    <xf numFmtId="165" fontId="1" fillId="0" borderId="10" xfId="15" applyFont="1" applyFill="1" applyBorder="1" applyAlignment="1" applyProtection="1">
      <alignment horizontal="right" vertical="center"/>
      <protection/>
    </xf>
    <xf numFmtId="169" fontId="1" fillId="0" borderId="10" xfId="15" applyNumberFormat="1" applyFont="1" applyFill="1" applyBorder="1" applyAlignment="1" applyProtection="1">
      <alignment horizontal="right" vertical="center" wrapText="1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10" xfId="0" applyNumberFormat="1" applyFont="1" applyFill="1" applyBorder="1" applyAlignment="1" applyProtection="1">
      <alignment horizontal="left" vertical="center" wrapText="1"/>
      <protection/>
    </xf>
    <xf numFmtId="169" fontId="1" fillId="0" borderId="12" xfId="15" applyNumberFormat="1" applyFont="1" applyFill="1" applyBorder="1" applyAlignment="1" applyProtection="1">
      <alignment horizontal="right" vertical="center"/>
      <protection/>
    </xf>
    <xf numFmtId="169" fontId="1" fillId="0" borderId="8" xfId="15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64" fontId="1" fillId="0" borderId="13" xfId="21" applyNumberFormat="1" applyFont="1" applyFill="1" applyBorder="1" applyAlignment="1" applyProtection="1">
      <alignment horizontal="center" vertical="center"/>
      <protection/>
    </xf>
    <xf numFmtId="164" fontId="1" fillId="0" borderId="0" xfId="21" applyNumberFormat="1" applyFont="1" applyFill="1" applyBorder="1" applyAlignment="1" applyProtection="1">
      <alignment vertical="center" wrapText="1"/>
      <protection/>
    </xf>
    <xf numFmtId="164" fontId="1" fillId="0" borderId="0" xfId="21" applyNumberFormat="1" applyFont="1" applyFill="1" applyBorder="1" applyAlignment="1" applyProtection="1">
      <alignment horizontal="center" vertical="center"/>
      <protection/>
    </xf>
    <xf numFmtId="165" fontId="3" fillId="0" borderId="10" xfId="15" applyFont="1" applyFill="1" applyBorder="1" applyAlignment="1" applyProtection="1">
      <alignment horizontal="right" vertical="center" wrapText="1"/>
      <protection/>
    </xf>
    <xf numFmtId="169" fontId="3" fillId="0" borderId="12" xfId="15" applyNumberFormat="1" applyFont="1" applyFill="1" applyBorder="1" applyAlignment="1" applyProtection="1">
      <alignment horizontal="right" vertical="center"/>
      <protection/>
    </xf>
    <xf numFmtId="169" fontId="3" fillId="0" borderId="8" xfId="15" applyNumberFormat="1" applyFont="1" applyFill="1" applyBorder="1" applyAlignment="1" applyProtection="1">
      <alignment horizontal="right" vertical="center"/>
      <protection/>
    </xf>
    <xf numFmtId="165" fontId="3" fillId="0" borderId="0" xfId="15" applyNumberFormat="1" applyFont="1" applyFill="1" applyBorder="1" applyAlignment="1" applyProtection="1">
      <alignment horizontal="right" vertical="center" wrapText="1"/>
      <protection/>
    </xf>
    <xf numFmtId="165" fontId="3" fillId="0" borderId="0" xfId="15" applyFont="1" applyFill="1" applyBorder="1" applyAlignment="1" applyProtection="1">
      <alignment horizontal="right" vertical="center" wrapText="1"/>
      <protection/>
    </xf>
    <xf numFmtId="169" fontId="3" fillId="0" borderId="14" xfId="15" applyNumberFormat="1" applyFont="1" applyFill="1" applyBorder="1" applyAlignment="1" applyProtection="1">
      <alignment horizontal="right" vertical="center"/>
      <protection/>
    </xf>
    <xf numFmtId="169" fontId="3" fillId="0" borderId="15" xfId="15" applyNumberFormat="1" applyFont="1" applyFill="1" applyBorder="1" applyAlignment="1" applyProtection="1">
      <alignment horizontal="right" vertical="center"/>
      <protection/>
    </xf>
    <xf numFmtId="164" fontId="0" fillId="0" borderId="1" xfId="0" applyNumberFormat="1" applyFont="1" applyFill="1" applyBorder="1" applyAlignment="1" applyProtection="1">
      <alignment vertical="center" wrapText="1"/>
      <protection/>
    </xf>
    <xf numFmtId="164" fontId="1" fillId="0" borderId="16" xfId="0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vertical="center" wrapText="1"/>
      <protection/>
    </xf>
    <xf numFmtId="164" fontId="1" fillId="0" borderId="17" xfId="0" applyNumberFormat="1" applyFont="1" applyFill="1" applyBorder="1" applyAlignment="1" applyProtection="1">
      <alignment horizontal="center" vertical="center" wrapText="1"/>
      <protection/>
    </xf>
    <xf numFmtId="165" fontId="1" fillId="0" borderId="17" xfId="0" applyNumberFormat="1" applyFont="1" applyFill="1" applyBorder="1" applyAlignment="1" applyProtection="1">
      <alignment horizontal="left" vertical="center" wrapText="1"/>
      <protection/>
    </xf>
    <xf numFmtId="165" fontId="1" fillId="0" borderId="12" xfId="15" applyFont="1" applyFill="1" applyBorder="1" applyAlignment="1" applyProtection="1">
      <alignment horizontal="right" vertical="center"/>
      <protection/>
    </xf>
    <xf numFmtId="165" fontId="1" fillId="0" borderId="8" xfId="15" applyFont="1" applyFill="1" applyBorder="1" applyAlignment="1" applyProtection="1">
      <alignment horizontal="right" vertical="center"/>
      <protection/>
    </xf>
    <xf numFmtId="164" fontId="1" fillId="0" borderId="11" xfId="24" applyNumberFormat="1" applyFont="1" applyFill="1" applyBorder="1" applyAlignment="1" applyProtection="1">
      <alignment horizontal="center" vertical="center"/>
      <protection/>
    </xf>
    <xf numFmtId="164" fontId="1" fillId="0" borderId="10" xfId="24" applyNumberFormat="1" applyFont="1" applyFill="1" applyBorder="1" applyAlignment="1" applyProtection="1">
      <alignment vertical="center" wrapText="1"/>
      <protection/>
    </xf>
    <xf numFmtId="164" fontId="1" fillId="0" borderId="10" xfId="24" applyNumberFormat="1" applyFont="1" applyFill="1" applyBorder="1" applyAlignment="1" applyProtection="1">
      <alignment horizontal="center" vertical="center"/>
      <protection/>
    </xf>
    <xf numFmtId="165" fontId="3" fillId="0" borderId="18" xfId="15" applyFont="1" applyFill="1" applyBorder="1" applyAlignment="1" applyProtection="1">
      <alignment horizontal="right" vertical="center" wrapText="1"/>
      <protection/>
    </xf>
    <xf numFmtId="169" fontId="3" fillId="0" borderId="19" xfId="15" applyNumberFormat="1" applyFont="1" applyFill="1" applyBorder="1" applyAlignment="1" applyProtection="1">
      <alignment horizontal="right" vertical="center"/>
      <protection/>
    </xf>
    <xf numFmtId="164" fontId="1" fillId="0" borderId="2" xfId="21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vertical="center"/>
      <protection/>
    </xf>
    <xf numFmtId="164" fontId="1" fillId="0" borderId="3" xfId="21" applyNumberFormat="1" applyFont="1" applyFill="1" applyBorder="1" applyAlignment="1" applyProtection="1">
      <alignment horizontal="center" vertical="center"/>
      <protection/>
    </xf>
    <xf numFmtId="165" fontId="3" fillId="0" borderId="3" xfId="15" applyFont="1" applyFill="1" applyBorder="1" applyAlignment="1" applyProtection="1">
      <alignment horizontal="right" vertical="center" wrapText="1"/>
      <protection/>
    </xf>
    <xf numFmtId="169" fontId="3" fillId="0" borderId="9" xfId="15" applyNumberFormat="1" applyFont="1" applyFill="1" applyBorder="1" applyAlignment="1" applyProtection="1">
      <alignment horizontal="right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  <xf numFmtId="164" fontId="1" fillId="0" borderId="21" xfId="0" applyNumberFormat="1" applyFont="1" applyFill="1" applyBorder="1" applyAlignment="1" applyProtection="1">
      <alignment vertical="center" wrapText="1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/>
    </xf>
    <xf numFmtId="165" fontId="1" fillId="0" borderId="21" xfId="15" applyFont="1" applyFill="1" applyBorder="1" applyAlignment="1" applyProtection="1">
      <alignment horizontal="center" vertical="center"/>
      <protection/>
    </xf>
    <xf numFmtId="165" fontId="1" fillId="0" borderId="21" xfId="15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164" fontId="1" fillId="0" borderId="10" xfId="24" applyNumberFormat="1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3" fillId="2" borderId="2" xfId="24" applyNumberFormat="1" applyFont="1" applyFill="1" applyBorder="1" applyAlignment="1" applyProtection="1">
      <alignment horizontal="left" vertical="center"/>
      <protection/>
    </xf>
    <xf numFmtId="164" fontId="0" fillId="2" borderId="3" xfId="24" applyNumberFormat="1" applyFont="1" applyFill="1" applyBorder="1" applyAlignment="1" applyProtection="1">
      <alignment horizontal="center" vertical="center"/>
      <protection/>
    </xf>
    <xf numFmtId="165" fontId="0" fillId="2" borderId="3" xfId="15" applyFont="1" applyFill="1" applyBorder="1" applyAlignment="1" applyProtection="1">
      <alignment horizontal="center" vertical="center"/>
      <protection/>
    </xf>
    <xf numFmtId="164" fontId="1" fillId="2" borderId="3" xfId="24" applyNumberFormat="1" applyFont="1" applyFill="1" applyBorder="1" applyAlignment="1" applyProtection="1">
      <alignment horizontal="left" vertical="center"/>
      <protection/>
    </xf>
    <xf numFmtId="169" fontId="3" fillId="2" borderId="3" xfId="24" applyNumberFormat="1" applyFont="1" applyFill="1" applyBorder="1" applyAlignment="1" applyProtection="1">
      <alignment vertical="center"/>
      <protection/>
    </xf>
    <xf numFmtId="164" fontId="0" fillId="0" borderId="2" xfId="24" applyNumberFormat="1" applyFont="1" applyFill="1" applyBorder="1" applyAlignment="1" applyProtection="1">
      <alignment horizontal="center" vertical="center"/>
      <protection/>
    </xf>
    <xf numFmtId="164" fontId="3" fillId="0" borderId="3" xfId="24" applyNumberFormat="1" applyFont="1" applyFill="1" applyBorder="1" applyAlignment="1" applyProtection="1">
      <alignment vertical="center"/>
      <protection/>
    </xf>
    <xf numFmtId="164" fontId="0" fillId="0" borderId="3" xfId="24" applyNumberFormat="1" applyFont="1" applyFill="1" applyBorder="1" applyAlignment="1" applyProtection="1">
      <alignment horizontal="center" vertical="center"/>
      <protection/>
    </xf>
    <xf numFmtId="165" fontId="1" fillId="0" borderId="3" xfId="15" applyFont="1" applyFill="1" applyBorder="1" applyAlignment="1" applyProtection="1">
      <alignment vertical="center" wrapText="1"/>
      <protection/>
    </xf>
    <xf numFmtId="169" fontId="3" fillId="0" borderId="9" xfId="15" applyNumberFormat="1" applyFont="1" applyFill="1" applyBorder="1" applyAlignment="1" applyProtection="1">
      <alignment horizontal="right" vertical="center" wrapText="1"/>
      <protection/>
    </xf>
    <xf numFmtId="169" fontId="3" fillId="0" borderId="1" xfId="15" applyNumberFormat="1" applyFont="1" applyFill="1" applyBorder="1" applyAlignment="1" applyProtection="1">
      <alignment horizontal="right" vertical="center" wrapText="1"/>
      <protection/>
    </xf>
    <xf numFmtId="164" fontId="1" fillId="0" borderId="16" xfId="24" applyNumberFormat="1" applyFont="1" applyFill="1" applyBorder="1" applyAlignment="1" applyProtection="1">
      <alignment horizontal="center" vertical="center"/>
      <protection/>
    </xf>
    <xf numFmtId="164" fontId="1" fillId="0" borderId="17" xfId="24" applyNumberFormat="1" applyFont="1" applyFill="1" applyBorder="1" applyAlignment="1" applyProtection="1">
      <alignment vertical="center" wrapText="1"/>
      <protection/>
    </xf>
    <xf numFmtId="164" fontId="1" fillId="0" borderId="17" xfId="24" applyNumberFormat="1" applyFont="1" applyFill="1" applyBorder="1" applyAlignment="1" applyProtection="1">
      <alignment horizontal="center" vertical="center"/>
      <protection/>
    </xf>
    <xf numFmtId="165" fontId="1" fillId="0" borderId="17" xfId="15" applyFont="1" applyFill="1" applyBorder="1" applyAlignment="1" applyProtection="1">
      <alignment horizontal="center" vertical="center"/>
      <protection/>
    </xf>
    <xf numFmtId="165" fontId="1" fillId="0" borderId="17" xfId="15" applyFont="1" applyFill="1" applyBorder="1" applyAlignment="1" applyProtection="1">
      <alignment horizontal="right" vertical="center"/>
      <protection/>
    </xf>
    <xf numFmtId="164" fontId="1" fillId="0" borderId="5" xfId="21" applyNumberFormat="1" applyFont="1" applyFill="1" applyBorder="1" applyAlignment="1" applyProtection="1">
      <alignment horizontal="center" vertical="center"/>
      <protection/>
    </xf>
    <xf numFmtId="164" fontId="3" fillId="0" borderId="6" xfId="24" applyNumberFormat="1" applyFont="1" applyFill="1" applyBorder="1" applyAlignment="1" applyProtection="1">
      <alignment vertical="center"/>
      <protection/>
    </xf>
    <xf numFmtId="164" fontId="1" fillId="0" borderId="6" xfId="21" applyNumberFormat="1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right" vertical="center" wrapText="1"/>
      <protection/>
    </xf>
    <xf numFmtId="169" fontId="3" fillId="0" borderId="23" xfId="15" applyNumberFormat="1" applyFont="1" applyFill="1" applyBorder="1" applyAlignment="1" applyProtection="1">
      <alignment horizontal="right" vertical="center"/>
      <protection/>
    </xf>
    <xf numFmtId="164" fontId="1" fillId="0" borderId="20" xfId="24" applyNumberFormat="1" applyFont="1" applyFill="1" applyBorder="1" applyAlignment="1" applyProtection="1">
      <alignment horizontal="center" vertical="center"/>
      <protection/>
    </xf>
    <xf numFmtId="164" fontId="1" fillId="0" borderId="21" xfId="24" applyNumberFormat="1" applyFont="1" applyFill="1" applyBorder="1" applyAlignment="1" applyProtection="1">
      <alignment vertical="center" wrapText="1"/>
      <protection/>
    </xf>
    <xf numFmtId="164" fontId="1" fillId="0" borderId="21" xfId="24" applyNumberFormat="1" applyFont="1" applyFill="1" applyBorder="1" applyAlignment="1" applyProtection="1">
      <alignment horizontal="center" vertical="center"/>
      <protection/>
    </xf>
    <xf numFmtId="165" fontId="1" fillId="0" borderId="21" xfId="15" applyFont="1" applyFill="1" applyBorder="1" applyAlignment="1" applyProtection="1">
      <alignment vertical="center"/>
      <protection/>
    </xf>
    <xf numFmtId="164" fontId="1" fillId="0" borderId="6" xfId="21" applyNumberFormat="1" applyFont="1" applyFill="1" applyBorder="1" applyAlignment="1" applyProtection="1">
      <alignment vertical="center" wrapText="1"/>
      <protection/>
    </xf>
    <xf numFmtId="165" fontId="3" fillId="0" borderId="24" xfId="15" applyFont="1" applyFill="1" applyBorder="1" applyAlignment="1" applyProtection="1">
      <alignment horizontal="right" vertical="center" wrapText="1"/>
      <protection/>
    </xf>
    <xf numFmtId="169" fontId="3" fillId="0" borderId="25" xfId="15" applyNumberFormat="1" applyFont="1" applyFill="1" applyBorder="1" applyAlignment="1" applyProtection="1">
      <alignment horizontal="right" vertical="center"/>
      <protection/>
    </xf>
    <xf numFmtId="164" fontId="1" fillId="0" borderId="3" xfId="21" applyNumberFormat="1" applyFont="1" applyFill="1" applyBorder="1" applyAlignment="1" applyProtection="1">
      <alignment vertical="center" wrapText="1"/>
      <protection/>
    </xf>
    <xf numFmtId="165" fontId="3" fillId="0" borderId="3" xfId="15" applyNumberFormat="1" applyFont="1" applyFill="1" applyBorder="1" applyAlignment="1" applyProtection="1">
      <alignment horizontal="right" vertical="center" wrapText="1"/>
      <protection/>
    </xf>
    <xf numFmtId="169" fontId="3" fillId="0" borderId="4" xfId="15" applyNumberFormat="1" applyFont="1" applyFill="1" applyBorder="1" applyAlignment="1" applyProtection="1">
      <alignment horizontal="right" vertical="center"/>
      <protection/>
    </xf>
    <xf numFmtId="164" fontId="3" fillId="0" borderId="3" xfId="0" applyNumberFormat="1" applyFont="1" applyFill="1" applyBorder="1" applyAlignment="1" applyProtection="1">
      <alignment horizontal="left" vertical="top" wrapText="1"/>
      <protection/>
    </xf>
    <xf numFmtId="164" fontId="1" fillId="0" borderId="26" xfId="21" applyNumberFormat="1" applyFont="1" applyFill="1" applyBorder="1" applyAlignment="1" applyProtection="1">
      <alignment horizontal="center" vertical="center"/>
      <protection/>
    </xf>
    <xf numFmtId="164" fontId="3" fillId="0" borderId="3" xfId="24" applyNumberFormat="1" applyFont="1" applyFill="1" applyBorder="1" applyAlignment="1" applyProtection="1">
      <alignment horizontal="left" vertical="center" wrapText="1"/>
      <protection/>
    </xf>
    <xf numFmtId="165" fontId="1" fillId="0" borderId="3" xfId="15" applyFont="1" applyFill="1" applyBorder="1" applyAlignment="1" applyProtection="1">
      <alignment horizontal="right" vertical="center" wrapText="1"/>
      <protection/>
    </xf>
    <xf numFmtId="169" fontId="3" fillId="0" borderId="8" xfId="15" applyNumberFormat="1" applyFont="1" applyFill="1" applyBorder="1" applyAlignment="1" applyProtection="1">
      <alignment horizontal="right" vertical="center" wrapText="1"/>
      <protection/>
    </xf>
    <xf numFmtId="164" fontId="1" fillId="0" borderId="13" xfId="24" applyNumberFormat="1" applyFont="1" applyFill="1" applyBorder="1" applyAlignment="1" applyProtection="1">
      <alignment horizontal="center" vertical="center"/>
      <protection/>
    </xf>
    <xf numFmtId="164" fontId="1" fillId="0" borderId="0" xfId="24" applyNumberFormat="1" applyFont="1" applyFill="1" applyBorder="1" applyAlignment="1" applyProtection="1">
      <alignment vertical="center" wrapText="1"/>
      <protection/>
    </xf>
    <xf numFmtId="164" fontId="1" fillId="0" borderId="0" xfId="24" applyNumberFormat="1" applyFont="1" applyFill="1" applyBorder="1" applyAlignment="1" applyProtection="1">
      <alignment horizontal="center" vertical="center"/>
      <protection/>
    </xf>
    <xf numFmtId="164" fontId="1" fillId="0" borderId="21" xfId="24" applyNumberFormat="1" applyFont="1" applyFill="1" applyBorder="1" applyAlignment="1" applyProtection="1">
      <alignment vertical="center"/>
      <protection/>
    </xf>
    <xf numFmtId="165" fontId="1" fillId="0" borderId="10" xfId="15" applyNumberFormat="1" applyFont="1" applyFill="1" applyBorder="1" applyAlignment="1" applyProtection="1">
      <alignment horizontal="right" vertical="center"/>
      <protection/>
    </xf>
    <xf numFmtId="164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169" fontId="1" fillId="0" borderId="27" xfId="15" applyNumberFormat="1" applyFont="1" applyFill="1" applyBorder="1" applyAlignment="1" applyProtection="1">
      <alignment horizontal="right" vertical="center"/>
      <protection/>
    </xf>
    <xf numFmtId="165" fontId="1" fillId="0" borderId="27" xfId="15" applyFont="1" applyFill="1" applyBorder="1" applyAlignment="1" applyProtection="1">
      <alignment horizontal="right" vertical="center"/>
      <protection/>
    </xf>
    <xf numFmtId="169" fontId="3" fillId="0" borderId="28" xfId="15" applyNumberFormat="1" applyFont="1" applyFill="1" applyBorder="1" applyAlignment="1" applyProtection="1">
      <alignment horizontal="right" vertical="center"/>
      <protection/>
    </xf>
    <xf numFmtId="164" fontId="3" fillId="0" borderId="9" xfId="0" applyNumberFormat="1" applyFont="1" applyFill="1" applyBorder="1" applyAlignment="1" applyProtection="1">
      <alignment horizontal="left" vertical="top" wrapText="1"/>
      <protection/>
    </xf>
    <xf numFmtId="164" fontId="3" fillId="2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0" fillId="0" borderId="3" xfId="21" applyNumberFormat="1" applyFont="1" applyFill="1" applyBorder="1" applyAlignment="1" applyProtection="1">
      <alignment horizontal="center" vertical="center"/>
      <protection/>
    </xf>
    <xf numFmtId="165" fontId="3" fillId="0" borderId="9" xfId="15" applyFont="1" applyFill="1" applyBorder="1" applyAlignment="1" applyProtection="1">
      <alignment vertical="center" wrapText="1"/>
      <protection/>
    </xf>
    <xf numFmtId="165" fontId="3" fillId="0" borderId="1" xfId="15" applyFont="1" applyFill="1" applyBorder="1" applyAlignment="1" applyProtection="1">
      <alignment vertical="center" wrapText="1"/>
      <protection/>
    </xf>
    <xf numFmtId="164" fontId="5" fillId="0" borderId="26" xfId="0" applyNumberFormat="1" applyFont="1" applyFill="1" applyBorder="1" applyAlignment="1" applyProtection="1">
      <alignment horizontal="left" vertical="top" wrapText="1"/>
      <protection/>
    </xf>
    <xf numFmtId="164" fontId="0" fillId="0" borderId="29" xfId="0" applyFill="1" applyBorder="1" applyAlignment="1">
      <alignment/>
    </xf>
    <xf numFmtId="164" fontId="0" fillId="0" borderId="30" xfId="21" applyNumberFormat="1" applyFont="1" applyFill="1" applyBorder="1" applyAlignment="1" applyProtection="1">
      <alignment horizontal="center" vertical="center"/>
      <protection/>
    </xf>
    <xf numFmtId="165" fontId="1" fillId="0" borderId="31" xfId="15" applyFont="1" applyFill="1" applyBorder="1" applyAlignment="1" applyProtection="1">
      <alignment horizontal="right" vertical="center"/>
      <protection/>
    </xf>
    <xf numFmtId="169" fontId="3" fillId="0" borderId="32" xfId="15" applyNumberFormat="1" applyFont="1" applyFill="1" applyBorder="1" applyAlignment="1" applyProtection="1">
      <alignment horizontal="right" vertical="center"/>
      <protection/>
    </xf>
    <xf numFmtId="170" fontId="3" fillId="0" borderId="13" xfId="23" applyNumberFormat="1" applyFont="1" applyFill="1" applyBorder="1" applyAlignment="1" applyProtection="1">
      <alignment horizontal="center" vertical="top" wrapText="1"/>
      <protection/>
    </xf>
    <xf numFmtId="164" fontId="3" fillId="0" borderId="0" xfId="23" applyNumberFormat="1" applyFont="1" applyFill="1" applyBorder="1" applyAlignment="1" applyProtection="1">
      <alignment vertical="top" wrapText="1"/>
      <protection/>
    </xf>
    <xf numFmtId="164" fontId="1" fillId="0" borderId="0" xfId="23" applyNumberFormat="1" applyFont="1" applyFill="1" applyBorder="1" applyAlignment="1" applyProtection="1">
      <alignment horizontal="center" vertical="center"/>
      <protection/>
    </xf>
    <xf numFmtId="169" fontId="3" fillId="0" borderId="14" xfId="15" applyNumberFormat="1" applyFont="1" applyFill="1" applyBorder="1" applyAlignment="1" applyProtection="1">
      <alignment vertical="center" wrapText="1"/>
      <protection/>
    </xf>
    <xf numFmtId="169" fontId="3" fillId="0" borderId="15" xfId="15" applyNumberFormat="1" applyFont="1" applyFill="1" applyBorder="1" applyAlignment="1" applyProtection="1">
      <alignment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3" xfId="0" applyNumberFormat="1" applyFont="1" applyFill="1" applyBorder="1" applyAlignment="1" applyProtection="1">
      <alignment horizontal="left" vertical="top"/>
      <protection/>
    </xf>
    <xf numFmtId="164" fontId="3" fillId="2" borderId="3" xfId="0" applyNumberFormat="1" applyFont="1" applyFill="1" applyBorder="1" applyAlignment="1" applyProtection="1">
      <alignment horizontal="right" vertical="top"/>
      <protection/>
    </xf>
    <xf numFmtId="165" fontId="6" fillId="2" borderId="9" xfId="15" applyFont="1" applyFill="1" applyBorder="1" applyAlignment="1" applyProtection="1">
      <alignment vertical="center"/>
      <protection/>
    </xf>
    <xf numFmtId="165" fontId="6" fillId="0" borderId="4" xfId="15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5" fontId="0" fillId="0" borderId="0" xfId="15" applyNumberFormat="1" applyFont="1" applyFill="1" applyBorder="1" applyAlignment="1" applyProtection="1">
      <alignment vertical="center"/>
      <protection/>
    </xf>
    <xf numFmtId="165" fontId="0" fillId="0" borderId="0" xfId="15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 vertical="top" wrapText="1"/>
    </xf>
    <xf numFmtId="164" fontId="1" fillId="0" borderId="0" xfId="0" applyFont="1" applyFill="1" applyAlignment="1">
      <alignment vertical="top" wrapText="1"/>
    </xf>
    <xf numFmtId="164" fontId="1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vertical="top" wrapText="1"/>
    </xf>
    <xf numFmtId="164" fontId="1" fillId="0" borderId="0" xfId="0" applyFont="1" applyFill="1" applyAlignment="1">
      <alignment horizontal="right" vertical="top" wrapText="1"/>
    </xf>
    <xf numFmtId="164" fontId="1" fillId="0" borderId="0" xfId="0" applyFont="1" applyFill="1" applyAlignment="1">
      <alignment horizontal="center" vertical="top" wrapText="1"/>
    </xf>
    <xf numFmtId="165" fontId="1" fillId="0" borderId="0" xfId="15" applyNumberFormat="1" applyFont="1" applyFill="1" applyBorder="1" applyAlignment="1" applyProtection="1">
      <alignment vertical="top" wrapText="1"/>
      <protection/>
    </xf>
    <xf numFmtId="165" fontId="1" fillId="0" borderId="0" xfId="15" applyNumberFormat="1" applyFont="1" applyFill="1" applyBorder="1" applyAlignment="1" applyProtection="1">
      <alignment horizontal="right"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orç. nº 071_09_ps821 (REFORMA E RECUPERAÇÃO DE CANTEIROS CENTRAIS E RETORNOS ) - Alteraro - 22-04-2010" xfId="20"/>
    <cellStyle name="Normal_Tabela Agrupada para Orçamento - 14-07-2011" xfId="21"/>
    <cellStyle name="Normal_Tabela Base-24-09-2010" xfId="22"/>
    <cellStyle name="Normal_Tabela para Orçamento Modelo Novo- 16-03-2011" xfId="23"/>
    <cellStyle name="Normal_Tabela para Orçamento_18_11_201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76200</xdr:rowOff>
    </xdr:from>
    <xdr:to>
      <xdr:col>5</xdr:col>
      <xdr:colOff>438150</xdr:colOff>
      <xdr:row>4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71165"/>
        <a:stretch>
          <a:fillRect/>
        </a:stretch>
      </xdr:blipFill>
      <xdr:spPr>
        <a:xfrm>
          <a:off x="5334000" y="76200"/>
          <a:ext cx="6667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1095375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t="32937" r="41778"/>
        <a:stretch>
          <a:fillRect/>
        </a:stretch>
      </xdr:blipFill>
      <xdr:spPr>
        <a:xfrm>
          <a:off x="9525" y="38100"/>
          <a:ext cx="15906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SheetLayoutView="100" workbookViewId="0" topLeftCell="A1">
      <selection activeCell="B20" sqref="B20"/>
    </sheetView>
  </sheetViews>
  <sheetFormatPr defaultColWidth="9.140625" defaultRowHeight="12.75"/>
  <cols>
    <col min="1" max="1" width="7.57421875" style="1" customWidth="1"/>
    <col min="2" max="2" width="54.7109375" style="2" customWidth="1"/>
    <col min="3" max="3" width="4.28125" style="1" customWidth="1"/>
    <col min="4" max="4" width="7.8515625" style="3" customWidth="1"/>
    <col min="5" max="5" width="9.00390625" style="3" customWidth="1"/>
    <col min="6" max="6" width="11.28125" style="2" customWidth="1"/>
    <col min="7" max="7" width="8.28125" style="2" customWidth="1"/>
    <col min="8" max="16384" width="9.140625" style="2" customWidth="1"/>
  </cols>
  <sheetData>
    <row r="1" spans="1:7" ht="12" customHeight="1">
      <c r="A1" s="4" t="s">
        <v>0</v>
      </c>
      <c r="B1" s="4"/>
      <c r="C1" s="4"/>
      <c r="D1" s="4"/>
      <c r="E1" s="4"/>
      <c r="F1" s="4"/>
      <c r="G1" s="4"/>
    </row>
    <row r="2" spans="1:7" ht="12" customHeight="1">
      <c r="A2" s="4" t="s">
        <v>1</v>
      </c>
      <c r="B2" s="4"/>
      <c r="C2" s="4"/>
      <c r="D2" s="4"/>
      <c r="E2" s="4"/>
      <c r="F2" s="4"/>
      <c r="G2" s="4"/>
    </row>
    <row r="3" spans="1:7" ht="12" customHeight="1">
      <c r="A3" s="4" t="s">
        <v>2</v>
      </c>
      <c r="B3" s="4"/>
      <c r="C3" s="4"/>
      <c r="D3" s="4"/>
      <c r="E3" s="4"/>
      <c r="F3" s="4"/>
      <c r="G3" s="4"/>
    </row>
    <row r="4" spans="1:7" ht="15" customHeight="1">
      <c r="A4" s="5"/>
      <c r="B4" s="5"/>
      <c r="C4" s="5"/>
      <c r="D4" s="5"/>
      <c r="E4" s="5"/>
      <c r="F4" s="5"/>
      <c r="G4" s="5"/>
    </row>
    <row r="5" spans="1:7" ht="12" customHeight="1">
      <c r="A5" s="6" t="s">
        <v>3</v>
      </c>
      <c r="B5" s="6"/>
      <c r="C5" s="6"/>
      <c r="D5" s="6"/>
      <c r="E5" s="6"/>
      <c r="F5" s="6"/>
      <c r="G5" s="6"/>
    </row>
    <row r="6" spans="1:7" ht="12.75" customHeight="1">
      <c r="A6" s="5"/>
      <c r="B6" s="5"/>
      <c r="C6" s="5"/>
      <c r="D6" s="7"/>
      <c r="E6" s="8" t="s">
        <v>4</v>
      </c>
      <c r="F6" s="8"/>
      <c r="G6" s="8"/>
    </row>
    <row r="7" spans="1:7" ht="12.75" customHeight="1">
      <c r="A7" s="9" t="s">
        <v>5</v>
      </c>
      <c r="B7" s="10" t="s">
        <v>6</v>
      </c>
      <c r="C7" s="10"/>
      <c r="D7" s="10"/>
      <c r="E7" s="8"/>
      <c r="F7" s="8"/>
      <c r="G7" s="8"/>
    </row>
    <row r="8" spans="1:9" ht="49.5" customHeight="1">
      <c r="A8" s="9" t="s">
        <v>7</v>
      </c>
      <c r="B8" s="10" t="s">
        <v>8</v>
      </c>
      <c r="C8" s="10"/>
      <c r="D8" s="10"/>
      <c r="E8" s="10"/>
      <c r="F8" s="10"/>
      <c r="G8" s="10"/>
      <c r="H8" s="11"/>
      <c r="I8" s="11"/>
    </row>
    <row r="9" spans="1:9" ht="12.75" customHeight="1">
      <c r="A9" s="9" t="s">
        <v>9</v>
      </c>
      <c r="B9" s="12" t="s">
        <v>10</v>
      </c>
      <c r="C9" s="13"/>
      <c r="D9" s="14"/>
      <c r="E9" s="8" t="s">
        <v>11</v>
      </c>
      <c r="F9" s="8"/>
      <c r="G9" s="8"/>
      <c r="H9" s="11"/>
      <c r="I9" s="11"/>
    </row>
    <row r="10" spans="1:9" ht="12.75" customHeight="1">
      <c r="A10" s="15" t="s">
        <v>12</v>
      </c>
      <c r="B10" s="16" t="s">
        <v>13</v>
      </c>
      <c r="C10" s="16"/>
      <c r="D10" s="16"/>
      <c r="E10" s="8"/>
      <c r="F10" s="8"/>
      <c r="G10" s="8"/>
      <c r="H10" s="11"/>
      <c r="I10" s="11"/>
    </row>
    <row r="11" spans="1:12" ht="6" customHeight="1">
      <c r="A11" s="17"/>
      <c r="B11" s="18"/>
      <c r="C11" s="19"/>
      <c r="D11" s="20"/>
      <c r="E11" s="21"/>
      <c r="F11" s="8"/>
      <c r="G11" s="8"/>
      <c r="H11" s="22"/>
      <c r="I11" s="22"/>
      <c r="J11" s="22"/>
      <c r="K11" s="22"/>
      <c r="L11" s="22"/>
    </row>
    <row r="12" spans="1:7" ht="12.75" customHeight="1">
      <c r="A12" s="23" t="s">
        <v>14</v>
      </c>
      <c r="B12" s="24" t="s">
        <v>15</v>
      </c>
      <c r="C12" s="25" t="s">
        <v>16</v>
      </c>
      <c r="D12" s="26" t="s">
        <v>17</v>
      </c>
      <c r="E12" s="26" t="s">
        <v>18</v>
      </c>
      <c r="F12" s="27" t="s">
        <v>19</v>
      </c>
      <c r="G12" s="27" t="s">
        <v>20</v>
      </c>
    </row>
    <row r="13" spans="1:7" s="33" customFormat="1" ht="12.75" customHeight="1">
      <c r="A13" s="28" t="s">
        <v>21</v>
      </c>
      <c r="B13" s="28"/>
      <c r="C13" s="29"/>
      <c r="D13" s="30" t="s">
        <v>22</v>
      </c>
      <c r="E13" s="30"/>
      <c r="F13" s="31">
        <f>SUM(F21)</f>
        <v>3375.64</v>
      </c>
      <c r="G13" s="32">
        <f>F13/$F$118*100</f>
        <v>3.382785118727777</v>
      </c>
    </row>
    <row r="14" spans="1:7" s="33" customFormat="1" ht="6" customHeight="1">
      <c r="A14" s="34"/>
      <c r="B14" s="35"/>
      <c r="C14" s="36"/>
      <c r="D14" s="37"/>
      <c r="E14" s="37"/>
      <c r="F14" s="38"/>
      <c r="G14" s="39"/>
    </row>
    <row r="15" spans="1:7" s="33" customFormat="1" ht="12.75" customHeight="1">
      <c r="A15" s="40"/>
      <c r="B15" s="41" t="s">
        <v>23</v>
      </c>
      <c r="C15" s="42"/>
      <c r="D15" s="43"/>
      <c r="E15" s="44"/>
      <c r="F15" s="45"/>
      <c r="G15" s="46"/>
    </row>
    <row r="16" spans="1:7" s="33" customFormat="1" ht="25.5" customHeight="1">
      <c r="A16" s="47" t="s">
        <v>24</v>
      </c>
      <c r="B16" s="48" t="s">
        <v>25</v>
      </c>
      <c r="C16" s="47" t="s">
        <v>26</v>
      </c>
      <c r="D16" s="49">
        <v>59.08</v>
      </c>
      <c r="E16" s="50">
        <v>10.14</v>
      </c>
      <c r="F16" s="51">
        <f>ROUND(D16*E16,2)</f>
        <v>599.07</v>
      </c>
      <c r="G16" s="46"/>
    </row>
    <row r="17" spans="1:7" s="57" customFormat="1" ht="12.75" customHeight="1">
      <c r="A17" s="52" t="s">
        <v>27</v>
      </c>
      <c r="B17" s="48" t="s">
        <v>28</v>
      </c>
      <c r="C17" s="53" t="s">
        <v>26</v>
      </c>
      <c r="D17" s="54">
        <v>422.17</v>
      </c>
      <c r="E17" s="50">
        <v>1.45</v>
      </c>
      <c r="F17" s="55">
        <f>ROUND(D17*E17,2)</f>
        <v>612.15</v>
      </c>
      <c r="G17" s="56"/>
    </row>
    <row r="18" spans="1:7" s="57" customFormat="1" ht="12.75" customHeight="1">
      <c r="A18" s="52" t="s">
        <v>29</v>
      </c>
      <c r="B18" s="48" t="s">
        <v>30</v>
      </c>
      <c r="C18" s="53" t="s">
        <v>26</v>
      </c>
      <c r="D18" s="54">
        <v>103.5</v>
      </c>
      <c r="E18" s="50">
        <v>18.09</v>
      </c>
      <c r="F18" s="55">
        <f>ROUND(D18*E18,2)</f>
        <v>1872.32</v>
      </c>
      <c r="G18" s="56"/>
    </row>
    <row r="19" spans="1:7" s="57" customFormat="1" ht="12.75" customHeight="1">
      <c r="A19" s="52" t="s">
        <v>31</v>
      </c>
      <c r="B19" s="48" t="s">
        <v>32</v>
      </c>
      <c r="C19" s="53" t="s">
        <v>26</v>
      </c>
      <c r="D19" s="54">
        <v>8.19</v>
      </c>
      <c r="E19" s="50">
        <v>5.94</v>
      </c>
      <c r="F19" s="55">
        <f>ROUND(D19*E19,2)</f>
        <v>48.65</v>
      </c>
      <c r="G19" s="56"/>
    </row>
    <row r="20" spans="1:7" s="57" customFormat="1" ht="12.75" customHeight="1">
      <c r="A20" s="47" t="s">
        <v>33</v>
      </c>
      <c r="B20" s="58" t="s">
        <v>34</v>
      </c>
      <c r="C20" s="47" t="s">
        <v>26</v>
      </c>
      <c r="D20" s="49">
        <v>45</v>
      </c>
      <c r="E20" s="50">
        <v>5.41</v>
      </c>
      <c r="F20" s="51">
        <f>ROUND(D20*E20,2)</f>
        <v>243.45</v>
      </c>
      <c r="G20" s="56"/>
    </row>
    <row r="21" spans="1:7" s="33" customFormat="1" ht="12.75" customHeight="1">
      <c r="A21" s="59"/>
      <c r="B21" s="60"/>
      <c r="C21" s="61"/>
      <c r="D21" s="62" t="s">
        <v>35</v>
      </c>
      <c r="E21" s="62"/>
      <c r="F21" s="63">
        <f>SUM(F16:F20)</f>
        <v>3375.64</v>
      </c>
      <c r="G21" s="64"/>
    </row>
    <row r="22" spans="1:7" s="33" customFormat="1" ht="6" customHeight="1">
      <c r="A22" s="59"/>
      <c r="B22" s="60"/>
      <c r="C22" s="61"/>
      <c r="D22" s="65"/>
      <c r="E22" s="66"/>
      <c r="F22" s="67"/>
      <c r="G22" s="68"/>
    </row>
    <row r="23" spans="1:7" s="33" customFormat="1" ht="12.75" customHeight="1">
      <c r="A23" s="28" t="s">
        <v>36</v>
      </c>
      <c r="B23" s="28"/>
      <c r="C23" s="29"/>
      <c r="D23" s="30" t="s">
        <v>22</v>
      </c>
      <c r="E23" s="30"/>
      <c r="F23" s="31">
        <f>SUM(F28)</f>
        <v>639.49</v>
      </c>
      <c r="G23" s="32">
        <f>F23/$F$118*100</f>
        <v>0.6408435898304399</v>
      </c>
    </row>
    <row r="24" spans="1:7" s="33" customFormat="1" ht="12.75" customHeight="1">
      <c r="A24" s="40"/>
      <c r="B24" s="41" t="s">
        <v>37</v>
      </c>
      <c r="C24" s="42"/>
      <c r="D24" s="43"/>
      <c r="E24" s="43"/>
      <c r="F24" s="45"/>
      <c r="G24" s="69"/>
    </row>
    <row r="25" spans="1:7" s="57" customFormat="1" ht="12.75">
      <c r="A25" s="70" t="s">
        <v>38</v>
      </c>
      <c r="B25" s="71" t="s">
        <v>39</v>
      </c>
      <c r="C25" s="72" t="s">
        <v>40</v>
      </c>
      <c r="D25" s="73">
        <v>1</v>
      </c>
      <c r="E25" s="50">
        <v>237.5</v>
      </c>
      <c r="F25" s="55">
        <f>ROUND(D25*E25,2)</f>
        <v>237.5</v>
      </c>
      <c r="G25" s="56"/>
    </row>
    <row r="26" spans="1:7" s="57" customFormat="1" ht="12.75">
      <c r="A26" s="52" t="s">
        <v>41</v>
      </c>
      <c r="B26" s="48" t="s">
        <v>42</v>
      </c>
      <c r="C26" s="53" t="s">
        <v>26</v>
      </c>
      <c r="D26" s="54">
        <v>8.19</v>
      </c>
      <c r="E26" s="50">
        <v>8.73</v>
      </c>
      <c r="F26" s="74">
        <f>ROUND(D26*E26,2)</f>
        <v>71.5</v>
      </c>
      <c r="G26" s="75"/>
    </row>
    <row r="27" spans="1:7" s="57" customFormat="1" ht="12.75">
      <c r="A27" s="52" t="s">
        <v>24</v>
      </c>
      <c r="B27" s="48" t="s">
        <v>43</v>
      </c>
      <c r="C27" s="53" t="s">
        <v>26</v>
      </c>
      <c r="D27" s="54">
        <v>3.9</v>
      </c>
      <c r="E27" s="50">
        <v>84.74</v>
      </c>
      <c r="F27" s="55">
        <f>ROUND(D27*E27,2)</f>
        <v>330.49</v>
      </c>
      <c r="G27" s="56"/>
    </row>
    <row r="28" spans="1:7" s="33" customFormat="1" ht="12.75" customHeight="1">
      <c r="A28" s="59"/>
      <c r="B28" s="60"/>
      <c r="C28" s="61"/>
      <c r="D28" s="62" t="s">
        <v>35</v>
      </c>
      <c r="E28" s="62"/>
      <c r="F28" s="63">
        <f>SUM(F25:F27)</f>
        <v>639.49</v>
      </c>
      <c r="G28" s="64"/>
    </row>
    <row r="29" spans="1:7" s="33" customFormat="1" ht="6" customHeight="1">
      <c r="A29" s="59"/>
      <c r="B29" s="60"/>
      <c r="C29" s="61"/>
      <c r="D29" s="65"/>
      <c r="E29" s="66"/>
      <c r="F29" s="67"/>
      <c r="G29" s="68"/>
    </row>
    <row r="30" spans="1:7" s="33" customFormat="1" ht="12.75" customHeight="1">
      <c r="A30" s="28" t="s">
        <v>44</v>
      </c>
      <c r="B30" s="28"/>
      <c r="C30" s="29"/>
      <c r="D30" s="30" t="s">
        <v>22</v>
      </c>
      <c r="E30" s="30"/>
      <c r="F30" s="31">
        <f>SUM(F33,F36)</f>
        <v>5920</v>
      </c>
      <c r="G30" s="32">
        <f>F30/$F$118*100</f>
        <v>5.932530691326219</v>
      </c>
    </row>
    <row r="31" spans="1:7" s="33" customFormat="1" ht="12.75" customHeight="1">
      <c r="A31" s="40"/>
      <c r="B31" s="41" t="s">
        <v>45</v>
      </c>
      <c r="C31" s="42"/>
      <c r="D31" s="43"/>
      <c r="E31" s="43"/>
      <c r="F31" s="45"/>
      <c r="G31" s="69"/>
    </row>
    <row r="32" spans="1:7" s="57" customFormat="1" ht="12.75">
      <c r="A32" s="76" t="s">
        <v>46</v>
      </c>
      <c r="B32" s="77" t="s">
        <v>47</v>
      </c>
      <c r="C32" s="78" t="s">
        <v>26</v>
      </c>
      <c r="D32" s="49">
        <v>17.4</v>
      </c>
      <c r="E32" s="50">
        <v>300</v>
      </c>
      <c r="F32" s="74">
        <f>ROUND(D32*E32,2)</f>
        <v>5220</v>
      </c>
      <c r="G32" s="75"/>
    </row>
    <row r="33" spans="1:7" s="33" customFormat="1" ht="12.75" customHeight="1">
      <c r="A33" s="59"/>
      <c r="B33" s="60"/>
      <c r="C33" s="61"/>
      <c r="D33" s="79" t="s">
        <v>35</v>
      </c>
      <c r="E33" s="79"/>
      <c r="F33" s="80">
        <f>SUM(F32:F32)</f>
        <v>5220</v>
      </c>
      <c r="G33" s="64"/>
    </row>
    <row r="34" spans="1:7" s="33" customFormat="1" ht="12.75" customHeight="1">
      <c r="A34" s="81"/>
      <c r="B34" s="82" t="s">
        <v>45</v>
      </c>
      <c r="C34" s="83"/>
      <c r="D34" s="84"/>
      <c r="E34" s="84"/>
      <c r="F34" s="85"/>
      <c r="G34" s="64"/>
    </row>
    <row r="35" spans="1:7" s="33" customFormat="1" ht="24.75" customHeight="1">
      <c r="A35" s="86" t="s">
        <v>48</v>
      </c>
      <c r="B35" s="87" t="s">
        <v>49</v>
      </c>
      <c r="C35" s="88" t="s">
        <v>26</v>
      </c>
      <c r="D35" s="89">
        <v>2.24</v>
      </c>
      <c r="E35" s="90">
        <v>312.5</v>
      </c>
      <c r="F35" s="74">
        <f>ROUND(D35*E35,2)</f>
        <v>700</v>
      </c>
      <c r="G35" s="75"/>
    </row>
    <row r="36" spans="1:7" s="33" customFormat="1" ht="12.75" customHeight="1">
      <c r="A36" s="91"/>
      <c r="B36" s="92"/>
      <c r="C36" s="93"/>
      <c r="D36" s="62" t="s">
        <v>35</v>
      </c>
      <c r="E36" s="62"/>
      <c r="F36" s="63">
        <f>SUM(F35)</f>
        <v>700</v>
      </c>
      <c r="G36" s="64"/>
    </row>
    <row r="37" spans="1:7" s="33" customFormat="1" ht="6" customHeight="1">
      <c r="A37" s="59"/>
      <c r="B37" s="60"/>
      <c r="C37" s="61"/>
      <c r="D37" s="66"/>
      <c r="E37" s="66"/>
      <c r="F37" s="67"/>
      <c r="G37" s="68"/>
    </row>
    <row r="38" spans="1:7" s="33" customFormat="1" ht="12.75" customHeight="1">
      <c r="A38" s="28" t="s">
        <v>50</v>
      </c>
      <c r="B38" s="28"/>
      <c r="C38" s="29"/>
      <c r="D38" s="30" t="s">
        <v>22</v>
      </c>
      <c r="E38" s="30"/>
      <c r="F38" s="31">
        <f>SUM(F41,F45,F48)</f>
        <v>13687.66</v>
      </c>
      <c r="G38" s="32">
        <f>F38/$F$118*100</f>
        <v>13.716632270682135</v>
      </c>
    </row>
    <row r="39" spans="1:7" s="33" customFormat="1" ht="12.75" customHeight="1">
      <c r="A39" s="40"/>
      <c r="B39" s="41" t="s">
        <v>51</v>
      </c>
      <c r="C39" s="42"/>
      <c r="D39" s="43"/>
      <c r="E39" s="43"/>
      <c r="F39" s="45"/>
      <c r="G39" s="69"/>
    </row>
    <row r="40" spans="1:7" s="57" customFormat="1" ht="12.75" customHeight="1">
      <c r="A40" s="52" t="s">
        <v>52</v>
      </c>
      <c r="B40" s="48" t="s">
        <v>53</v>
      </c>
      <c r="C40" s="53" t="s">
        <v>26</v>
      </c>
      <c r="D40" s="54">
        <v>105</v>
      </c>
      <c r="E40" s="94">
        <v>66.21</v>
      </c>
      <c r="F40" s="74">
        <f>ROUND(D40*E40,2)</f>
        <v>6952.05</v>
      </c>
      <c r="G40" s="75"/>
    </row>
    <row r="41" spans="1:7" s="33" customFormat="1" ht="12.75" customHeight="1">
      <c r="A41" s="59"/>
      <c r="B41" s="60"/>
      <c r="C41" s="61"/>
      <c r="D41" s="62" t="s">
        <v>35</v>
      </c>
      <c r="E41" s="62"/>
      <c r="F41" s="63">
        <f>SUM(F40:F40)</f>
        <v>6952.05</v>
      </c>
      <c r="G41" s="64"/>
    </row>
    <row r="42" spans="1:7" s="33" customFormat="1" ht="12.75" customHeight="1">
      <c r="A42" s="40"/>
      <c r="B42" s="41" t="s">
        <v>54</v>
      </c>
      <c r="C42" s="42"/>
      <c r="D42" s="43"/>
      <c r="E42" s="43"/>
      <c r="F42" s="45"/>
      <c r="G42" s="46"/>
    </row>
    <row r="43" spans="1:7" s="57" customFormat="1" ht="24.75" customHeight="1">
      <c r="A43" s="76" t="s">
        <v>55</v>
      </c>
      <c r="B43" s="77" t="s">
        <v>56</v>
      </c>
      <c r="C43" s="78" t="s">
        <v>26</v>
      </c>
      <c r="D43" s="49">
        <v>189.55</v>
      </c>
      <c r="E43" s="50">
        <v>12.28</v>
      </c>
      <c r="F43" s="74">
        <f>ROUND(D43*E43,2)</f>
        <v>2327.67</v>
      </c>
      <c r="G43" s="75"/>
    </row>
    <row r="44" spans="1:7" s="57" customFormat="1" ht="12.75" customHeight="1">
      <c r="A44" s="76" t="s">
        <v>29</v>
      </c>
      <c r="B44" s="95" t="s">
        <v>57</v>
      </c>
      <c r="C44" s="78" t="s">
        <v>26</v>
      </c>
      <c r="D44" s="49">
        <v>76.71</v>
      </c>
      <c r="E44" s="50">
        <v>44.71</v>
      </c>
      <c r="F44" s="74">
        <f>ROUND(D44*E44,2)</f>
        <v>3429.7</v>
      </c>
      <c r="G44" s="75"/>
    </row>
    <row r="45" spans="1:7" s="33" customFormat="1" ht="12.75" customHeight="1">
      <c r="A45" s="59"/>
      <c r="B45" s="60"/>
      <c r="C45" s="61"/>
      <c r="D45" s="79" t="s">
        <v>35</v>
      </c>
      <c r="E45" s="79"/>
      <c r="F45" s="80">
        <f>SUM(F43:F44)</f>
        <v>5757.37</v>
      </c>
      <c r="G45" s="64"/>
    </row>
    <row r="46" spans="1:7" s="33" customFormat="1" ht="12.75" customHeight="1">
      <c r="A46" s="81"/>
      <c r="B46" s="82" t="s">
        <v>58</v>
      </c>
      <c r="C46" s="83"/>
      <c r="D46" s="84"/>
      <c r="E46" s="84"/>
      <c r="F46" s="85"/>
      <c r="G46" s="64"/>
    </row>
    <row r="47" spans="1:7" s="33" customFormat="1" ht="12.75" customHeight="1">
      <c r="A47" s="96" t="s">
        <v>59</v>
      </c>
      <c r="B47" s="58" t="s">
        <v>60</v>
      </c>
      <c r="C47" s="47" t="s">
        <v>61</v>
      </c>
      <c r="D47" s="49">
        <v>24</v>
      </c>
      <c r="E47" s="50">
        <v>40.76</v>
      </c>
      <c r="F47" s="74">
        <f>ROUND(D47*E47,2)</f>
        <v>978.24</v>
      </c>
      <c r="G47" s="75"/>
    </row>
    <row r="48" spans="1:7" s="33" customFormat="1" ht="12.75" customHeight="1">
      <c r="A48" s="59"/>
      <c r="B48" s="60"/>
      <c r="C48" s="61"/>
      <c r="D48" s="62" t="s">
        <v>35</v>
      </c>
      <c r="E48" s="62"/>
      <c r="F48" s="63">
        <f>SUM(F47)</f>
        <v>978.24</v>
      </c>
      <c r="G48" s="64"/>
    </row>
    <row r="49" spans="1:7" s="33" customFormat="1" ht="6" customHeight="1">
      <c r="A49" s="59"/>
      <c r="B49" s="60"/>
      <c r="C49" s="61"/>
      <c r="D49" s="66"/>
      <c r="E49" s="66"/>
      <c r="F49" s="67"/>
      <c r="G49" s="68"/>
    </row>
    <row r="50" spans="1:7" s="33" customFormat="1" ht="12.75" customHeight="1">
      <c r="A50" s="97" t="s">
        <v>62</v>
      </c>
      <c r="B50" s="97"/>
      <c r="C50" s="98"/>
      <c r="D50" s="99"/>
      <c r="E50" s="100" t="s">
        <v>22</v>
      </c>
      <c r="F50" s="101">
        <f>SUM(F53,F56)</f>
        <v>5594.36</v>
      </c>
      <c r="G50" s="32">
        <f>F50/$F$118*100</f>
        <v>5.606201418636444</v>
      </c>
    </row>
    <row r="51" spans="1:7" s="33" customFormat="1" ht="12.75" customHeight="1">
      <c r="A51" s="102"/>
      <c r="B51" s="103" t="s">
        <v>63</v>
      </c>
      <c r="C51" s="104"/>
      <c r="D51" s="105"/>
      <c r="E51" s="105"/>
      <c r="F51" s="106"/>
      <c r="G51" s="107"/>
    </row>
    <row r="52" spans="1:7" s="33" customFormat="1" ht="24.75" customHeight="1">
      <c r="A52" s="108" t="s">
        <v>64</v>
      </c>
      <c r="B52" s="109" t="s">
        <v>65</v>
      </c>
      <c r="C52" s="110" t="s">
        <v>26</v>
      </c>
      <c r="D52" s="111">
        <v>112.04</v>
      </c>
      <c r="E52" s="112">
        <v>33.6</v>
      </c>
      <c r="F52" s="74">
        <f>ROUND(D52*E52,2)</f>
        <v>3764.54</v>
      </c>
      <c r="G52" s="75"/>
    </row>
    <row r="53" spans="1:7" s="33" customFormat="1" ht="12.75" customHeight="1">
      <c r="A53" s="113"/>
      <c r="B53" s="114"/>
      <c r="C53" s="115"/>
      <c r="D53" s="116" t="s">
        <v>35</v>
      </c>
      <c r="E53" s="116"/>
      <c r="F53" s="117">
        <f>SUM(F52)</f>
        <v>3764.54</v>
      </c>
      <c r="G53" s="64"/>
    </row>
    <row r="54" spans="1:7" s="33" customFormat="1" ht="12.75" customHeight="1">
      <c r="A54" s="81"/>
      <c r="B54" s="103" t="s">
        <v>66</v>
      </c>
      <c r="C54" s="83"/>
      <c r="D54" s="84"/>
      <c r="E54" s="84"/>
      <c r="F54" s="85"/>
      <c r="G54" s="64"/>
    </row>
    <row r="55" spans="1:7" s="33" customFormat="1" ht="24.75" customHeight="1">
      <c r="A55" s="118" t="s">
        <v>67</v>
      </c>
      <c r="B55" s="119" t="s">
        <v>68</v>
      </c>
      <c r="C55" s="120" t="s">
        <v>26</v>
      </c>
      <c r="D55" s="89">
        <v>60.57</v>
      </c>
      <c r="E55" s="121">
        <v>30.21</v>
      </c>
      <c r="F55" s="74">
        <f>ROUND(D55*E55,2)</f>
        <v>1829.82</v>
      </c>
      <c r="G55" s="75"/>
    </row>
    <row r="56" spans="1:7" s="33" customFormat="1" ht="12.75" customHeight="1">
      <c r="A56" s="113"/>
      <c r="B56" s="122"/>
      <c r="C56" s="115"/>
      <c r="D56" s="123" t="s">
        <v>35</v>
      </c>
      <c r="E56" s="123"/>
      <c r="F56" s="124">
        <f>SUM(F55)</f>
        <v>1829.82</v>
      </c>
      <c r="G56" s="68"/>
    </row>
    <row r="57" spans="1:7" s="33" customFormat="1" ht="6" customHeight="1">
      <c r="A57" s="81"/>
      <c r="B57" s="125"/>
      <c r="C57" s="83"/>
      <c r="D57" s="126"/>
      <c r="E57" s="84"/>
      <c r="F57" s="85"/>
      <c r="G57" s="127"/>
    </row>
    <row r="58" spans="1:7" s="33" customFormat="1" ht="12.75" customHeight="1">
      <c r="A58" s="28" t="s">
        <v>69</v>
      </c>
      <c r="B58" s="28"/>
      <c r="C58" s="29"/>
      <c r="D58" s="30" t="s">
        <v>22</v>
      </c>
      <c r="E58" s="30"/>
      <c r="F58" s="31">
        <f>SUM(F61,F65,F68)</f>
        <v>5738.23</v>
      </c>
      <c r="G58" s="32">
        <f>F58/$F$118*100</f>
        <v>5.750375944069062</v>
      </c>
    </row>
    <row r="59" spans="1:7" s="33" customFormat="1" ht="12.75" customHeight="1">
      <c r="A59" s="40"/>
      <c r="B59" s="128" t="s">
        <v>70</v>
      </c>
      <c r="C59" s="128"/>
      <c r="D59" s="43"/>
      <c r="E59" s="43"/>
      <c r="F59" s="45"/>
      <c r="G59" s="69"/>
    </row>
    <row r="60" spans="1:7" s="57" customFormat="1" ht="12.75" customHeight="1">
      <c r="A60" s="76" t="s">
        <v>71</v>
      </c>
      <c r="B60" s="95" t="s">
        <v>72</v>
      </c>
      <c r="C60" s="78" t="s">
        <v>26</v>
      </c>
      <c r="D60" s="49">
        <v>10</v>
      </c>
      <c r="E60" s="50">
        <v>15.2</v>
      </c>
      <c r="F60" s="74">
        <f>ROUND(D60*E60,2)</f>
        <v>152</v>
      </c>
      <c r="G60" s="75"/>
    </row>
    <row r="61" spans="1:7" s="33" customFormat="1" ht="13.5" customHeight="1">
      <c r="A61" s="129"/>
      <c r="B61" s="60"/>
      <c r="C61" s="61"/>
      <c r="D61" s="62" t="s">
        <v>35</v>
      </c>
      <c r="E61" s="62"/>
      <c r="F61" s="63">
        <f>SUM(F60:F60)</f>
        <v>152</v>
      </c>
      <c r="G61" s="64"/>
    </row>
    <row r="62" spans="1:7" s="33" customFormat="1" ht="12.75" customHeight="1">
      <c r="A62" s="102"/>
      <c r="B62" s="130" t="s">
        <v>73</v>
      </c>
      <c r="C62" s="130"/>
      <c r="D62" s="131"/>
      <c r="E62" s="131"/>
      <c r="F62" s="106"/>
      <c r="G62" s="132"/>
    </row>
    <row r="63" spans="1:7" s="33" customFormat="1" ht="24.75" customHeight="1">
      <c r="A63" s="76" t="s">
        <v>74</v>
      </c>
      <c r="B63" s="77" t="s">
        <v>75</v>
      </c>
      <c r="C63" s="78" t="s">
        <v>26</v>
      </c>
      <c r="D63" s="49">
        <v>103.5</v>
      </c>
      <c r="E63" s="50">
        <v>37.55</v>
      </c>
      <c r="F63" s="74">
        <f>ROUND(D63*E63,2)</f>
        <v>3886.43</v>
      </c>
      <c r="G63" s="75"/>
    </row>
    <row r="64" spans="1:7" s="33" customFormat="1" ht="24.75" customHeight="1">
      <c r="A64" s="76" t="s">
        <v>76</v>
      </c>
      <c r="B64" s="77" t="s">
        <v>77</v>
      </c>
      <c r="C64" s="78" t="s">
        <v>26</v>
      </c>
      <c r="D64" s="49">
        <v>3</v>
      </c>
      <c r="E64" s="50">
        <v>50.9</v>
      </c>
      <c r="F64" s="74">
        <f>ROUND(D64*E64,2)</f>
        <v>152.7</v>
      </c>
      <c r="G64" s="75"/>
    </row>
    <row r="65" spans="1:7" s="33" customFormat="1" ht="12.75" customHeight="1">
      <c r="A65" s="133"/>
      <c r="B65" s="134"/>
      <c r="C65" s="135"/>
      <c r="D65" s="79" t="s">
        <v>35</v>
      </c>
      <c r="E65" s="79"/>
      <c r="F65" s="80">
        <f>SUM(F63:F64)</f>
        <v>4039.1299999999997</v>
      </c>
      <c r="G65" s="64"/>
    </row>
    <row r="66" spans="1:7" s="33" customFormat="1" ht="12.75" customHeight="1">
      <c r="A66" s="81"/>
      <c r="B66" s="103" t="s">
        <v>78</v>
      </c>
      <c r="C66" s="83"/>
      <c r="D66" s="126"/>
      <c r="E66" s="84"/>
      <c r="F66" s="85"/>
      <c r="G66" s="64"/>
    </row>
    <row r="67" spans="1:7" s="33" customFormat="1" ht="12.75" customHeight="1">
      <c r="A67" s="118" t="s">
        <v>79</v>
      </c>
      <c r="B67" s="136" t="s">
        <v>80</v>
      </c>
      <c r="C67" s="120" t="s">
        <v>26</v>
      </c>
      <c r="D67" s="89">
        <v>45</v>
      </c>
      <c r="E67" s="90">
        <v>34.38</v>
      </c>
      <c r="F67" s="74">
        <f>ROUND(D67*E67,2)</f>
        <v>1547.1</v>
      </c>
      <c r="G67" s="75"/>
    </row>
    <row r="68" spans="1:7" s="33" customFormat="1" ht="12.75" customHeight="1">
      <c r="A68" s="59"/>
      <c r="B68" s="60"/>
      <c r="C68" s="61"/>
      <c r="D68" s="62" t="s">
        <v>35</v>
      </c>
      <c r="E68" s="62"/>
      <c r="F68" s="63">
        <f>SUM(F67)</f>
        <v>1547.1</v>
      </c>
      <c r="G68" s="64"/>
    </row>
    <row r="69" spans="1:7" s="33" customFormat="1" ht="6" customHeight="1">
      <c r="A69" s="59"/>
      <c r="B69" s="60"/>
      <c r="C69" s="61"/>
      <c r="D69" s="65"/>
      <c r="E69" s="66"/>
      <c r="F69" s="67"/>
      <c r="G69" s="68"/>
    </row>
    <row r="70" spans="1:7" s="33" customFormat="1" ht="12.75" customHeight="1">
      <c r="A70" s="28" t="s">
        <v>81</v>
      </c>
      <c r="B70" s="28"/>
      <c r="C70" s="29"/>
      <c r="D70" s="30" t="s">
        <v>22</v>
      </c>
      <c r="E70" s="30"/>
      <c r="F70" s="31">
        <f>SUM(F77,F81)</f>
        <v>38793.229999999996</v>
      </c>
      <c r="G70" s="32">
        <f>F70/$F$118*100</f>
        <v>38.87534249842517</v>
      </c>
    </row>
    <row r="71" spans="1:7" s="33" customFormat="1" ht="12.75" customHeight="1">
      <c r="A71" s="40"/>
      <c r="B71" s="41" t="s">
        <v>82</v>
      </c>
      <c r="C71" s="42"/>
      <c r="D71" s="43"/>
      <c r="E71" s="43"/>
      <c r="F71" s="45"/>
      <c r="G71" s="46"/>
    </row>
    <row r="72" spans="1:7" s="57" customFormat="1" ht="12.75">
      <c r="A72" s="52" t="s">
        <v>46</v>
      </c>
      <c r="B72" s="48" t="s">
        <v>83</v>
      </c>
      <c r="C72" s="53" t="s">
        <v>26</v>
      </c>
      <c r="D72" s="54">
        <v>4</v>
      </c>
      <c r="E72" s="137">
        <v>50.51</v>
      </c>
      <c r="F72" s="55">
        <f>ROUND(D72*E72,2)</f>
        <v>202.04</v>
      </c>
      <c r="G72" s="56"/>
    </row>
    <row r="73" spans="1:7" s="57" customFormat="1" ht="12.75">
      <c r="A73" s="52" t="s">
        <v>84</v>
      </c>
      <c r="B73" s="48" t="s">
        <v>85</v>
      </c>
      <c r="C73" s="53" t="s">
        <v>26</v>
      </c>
      <c r="D73" s="54">
        <v>55.08</v>
      </c>
      <c r="E73" s="137">
        <v>139.46</v>
      </c>
      <c r="F73" s="55">
        <f>ROUND(D73*E73,2)</f>
        <v>7681.46</v>
      </c>
      <c r="G73" s="56"/>
    </row>
    <row r="74" spans="1:7" s="57" customFormat="1" ht="12.75" customHeight="1">
      <c r="A74" s="76" t="s">
        <v>86</v>
      </c>
      <c r="B74" s="95" t="s">
        <v>87</v>
      </c>
      <c r="C74" s="78" t="s">
        <v>26</v>
      </c>
      <c r="D74" s="49">
        <v>422.17</v>
      </c>
      <c r="E74" s="137">
        <v>54.63</v>
      </c>
      <c r="F74" s="74">
        <f>ROUND(D74*E74,2)</f>
        <v>23063.15</v>
      </c>
      <c r="G74" s="75"/>
    </row>
    <row r="75" spans="1:7" s="57" customFormat="1" ht="12.75" customHeight="1">
      <c r="A75" s="52" t="s">
        <v>88</v>
      </c>
      <c r="B75" s="48" t="s">
        <v>89</v>
      </c>
      <c r="C75" s="53" t="s">
        <v>26</v>
      </c>
      <c r="D75" s="54">
        <v>59.08</v>
      </c>
      <c r="E75" s="137">
        <v>16.26</v>
      </c>
      <c r="F75" s="55">
        <f>ROUND(D75*E75,2)</f>
        <v>960.64</v>
      </c>
      <c r="G75" s="56"/>
    </row>
    <row r="76" spans="1:7" s="57" customFormat="1" ht="12.75" customHeight="1">
      <c r="A76" s="52" t="s">
        <v>90</v>
      </c>
      <c r="B76" s="48" t="s">
        <v>91</v>
      </c>
      <c r="C76" s="53" t="s">
        <v>26</v>
      </c>
      <c r="D76" s="54">
        <v>4</v>
      </c>
      <c r="E76" s="137">
        <v>4.15</v>
      </c>
      <c r="F76" s="55">
        <f>ROUND(D76*E76,2)</f>
        <v>16.6</v>
      </c>
      <c r="G76" s="56"/>
    </row>
    <row r="77" spans="1:7" s="33" customFormat="1" ht="12.75" customHeight="1">
      <c r="A77" s="59"/>
      <c r="B77" s="60"/>
      <c r="C77" s="61"/>
      <c r="D77" s="62" t="s">
        <v>35</v>
      </c>
      <c r="E77" s="62"/>
      <c r="F77" s="63">
        <f>SUM(F72:F76)</f>
        <v>31923.89</v>
      </c>
      <c r="G77" s="64"/>
    </row>
    <row r="78" spans="1:7" s="33" customFormat="1" ht="12.75" customHeight="1">
      <c r="A78" s="40"/>
      <c r="B78" s="41" t="s">
        <v>92</v>
      </c>
      <c r="C78" s="42"/>
      <c r="D78" s="43"/>
      <c r="E78" s="43"/>
      <c r="F78" s="45"/>
      <c r="G78" s="46"/>
    </row>
    <row r="79" spans="1:7" s="57" customFormat="1" ht="12.75" customHeight="1">
      <c r="A79" s="52" t="s">
        <v>93</v>
      </c>
      <c r="B79" s="48" t="s">
        <v>94</v>
      </c>
      <c r="C79" s="53" t="s">
        <v>61</v>
      </c>
      <c r="D79" s="54">
        <v>850</v>
      </c>
      <c r="E79" s="137">
        <v>7.56</v>
      </c>
      <c r="F79" s="55">
        <f>ROUND(D79*E79,2)</f>
        <v>6426</v>
      </c>
      <c r="G79" s="56"/>
    </row>
    <row r="80" spans="1:7" s="57" customFormat="1" ht="12.75" customHeight="1">
      <c r="A80" s="96" t="s">
        <v>95</v>
      </c>
      <c r="B80" s="58" t="s">
        <v>96</v>
      </c>
      <c r="C80" s="47" t="s">
        <v>61</v>
      </c>
      <c r="D80" s="49">
        <v>6</v>
      </c>
      <c r="E80" s="50">
        <v>73.89</v>
      </c>
      <c r="F80" s="51">
        <f>ROUND(D80*E80,2)</f>
        <v>443.34</v>
      </c>
      <c r="G80" s="56"/>
    </row>
    <row r="81" spans="1:7" s="33" customFormat="1" ht="13.5" customHeight="1">
      <c r="A81" s="138"/>
      <c r="B81" s="139"/>
      <c r="C81" s="61"/>
      <c r="D81" s="62" t="s">
        <v>35</v>
      </c>
      <c r="E81" s="62"/>
      <c r="F81" s="63">
        <f>SUM(F79:F80)</f>
        <v>6869.34</v>
      </c>
      <c r="G81" s="64"/>
    </row>
    <row r="82" spans="1:7" s="33" customFormat="1" ht="6" customHeight="1">
      <c r="A82" s="59"/>
      <c r="B82" s="60"/>
      <c r="C82" s="61"/>
      <c r="D82" s="65"/>
      <c r="E82" s="66"/>
      <c r="F82" s="67"/>
      <c r="G82" s="68"/>
    </row>
    <row r="83" spans="1:7" s="33" customFormat="1" ht="12.75" customHeight="1">
      <c r="A83" s="28" t="s">
        <v>97</v>
      </c>
      <c r="B83" s="28"/>
      <c r="C83" s="29"/>
      <c r="D83" s="30" t="s">
        <v>22</v>
      </c>
      <c r="E83" s="30"/>
      <c r="F83" s="31">
        <f>SUM(F90,F94)</f>
        <v>10258.89</v>
      </c>
      <c r="G83" s="32">
        <f>F83/$F$118*100</f>
        <v>10.280604693233046</v>
      </c>
    </row>
    <row r="84" spans="1:7" s="33" customFormat="1" ht="12.75" customHeight="1">
      <c r="A84" s="40"/>
      <c r="B84" s="128" t="s">
        <v>98</v>
      </c>
      <c r="C84" s="128"/>
      <c r="D84" s="43"/>
      <c r="E84" s="43"/>
      <c r="F84" s="45"/>
      <c r="G84" s="69"/>
    </row>
    <row r="85" spans="1:7" s="57" customFormat="1" ht="12.75">
      <c r="A85" s="52" t="s">
        <v>48</v>
      </c>
      <c r="B85" s="48" t="s">
        <v>99</v>
      </c>
      <c r="C85" s="53" t="s">
        <v>40</v>
      </c>
      <c r="D85" s="54">
        <v>2</v>
      </c>
      <c r="E85" s="137">
        <v>343.45</v>
      </c>
      <c r="F85" s="140">
        <f>ROUND(D85*E85,2)</f>
        <v>686.9</v>
      </c>
      <c r="G85" s="56"/>
    </row>
    <row r="86" spans="1:7" s="57" customFormat="1" ht="12.75" customHeight="1">
      <c r="A86" s="52" t="s">
        <v>100</v>
      </c>
      <c r="B86" s="48" t="s">
        <v>101</v>
      </c>
      <c r="C86" s="53" t="s">
        <v>40</v>
      </c>
      <c r="D86" s="54">
        <v>1</v>
      </c>
      <c r="E86" s="137">
        <v>62.55</v>
      </c>
      <c r="F86" s="140">
        <f>ROUND(D86*E86,2)</f>
        <v>62.55</v>
      </c>
      <c r="G86" s="56"/>
    </row>
    <row r="87" spans="1:7" s="57" customFormat="1" ht="12.75" customHeight="1">
      <c r="A87" s="52" t="s">
        <v>102</v>
      </c>
      <c r="B87" s="48" t="s">
        <v>103</v>
      </c>
      <c r="C87" s="53" t="s">
        <v>26</v>
      </c>
      <c r="D87" s="54">
        <v>0.32</v>
      </c>
      <c r="E87" s="137">
        <v>250</v>
      </c>
      <c r="F87" s="141">
        <f>ROUND(D87*E87,2)</f>
        <v>80</v>
      </c>
      <c r="G87" s="75"/>
    </row>
    <row r="88" spans="1:7" s="57" customFormat="1" ht="12.75">
      <c r="A88" s="52" t="s">
        <v>104</v>
      </c>
      <c r="B88" s="48" t="s">
        <v>105</v>
      </c>
      <c r="C88" s="53" t="s">
        <v>40</v>
      </c>
      <c r="D88" s="54">
        <v>1</v>
      </c>
      <c r="E88" s="137">
        <v>243.78</v>
      </c>
      <c r="F88" s="140">
        <f>ROUND(D88*E88,2)</f>
        <v>243.78</v>
      </c>
      <c r="G88" s="56"/>
    </row>
    <row r="89" spans="1:7" s="57" customFormat="1" ht="12.75" customHeight="1">
      <c r="A89" s="52" t="s">
        <v>106</v>
      </c>
      <c r="B89" s="48" t="s">
        <v>107</v>
      </c>
      <c r="C89" s="53" t="s">
        <v>61</v>
      </c>
      <c r="D89" s="54">
        <v>1</v>
      </c>
      <c r="E89" s="137">
        <v>685.44</v>
      </c>
      <c r="F89" s="140">
        <f>ROUND(D89*E89,2)</f>
        <v>685.44</v>
      </c>
      <c r="G89" s="56"/>
    </row>
    <row r="90" spans="1:7" s="33" customFormat="1" ht="12.75" customHeight="1">
      <c r="A90" s="113"/>
      <c r="B90" s="122"/>
      <c r="C90" s="115"/>
      <c r="D90" s="123" t="s">
        <v>35</v>
      </c>
      <c r="E90" s="123"/>
      <c r="F90" s="142">
        <f>SUM(F85:F89)</f>
        <v>1758.67</v>
      </c>
      <c r="G90" s="64"/>
    </row>
    <row r="91" spans="1:7" s="33" customFormat="1" ht="12.75" customHeight="1">
      <c r="A91" s="40"/>
      <c r="B91" s="143" t="s">
        <v>108</v>
      </c>
      <c r="C91" s="143"/>
      <c r="D91" s="143"/>
      <c r="E91" s="143"/>
      <c r="F91" s="143"/>
      <c r="G91" s="46"/>
    </row>
    <row r="92" spans="1:7" s="57" customFormat="1" ht="12.75" customHeight="1">
      <c r="A92" s="52" t="s">
        <v>100</v>
      </c>
      <c r="B92" s="48" t="s">
        <v>109</v>
      </c>
      <c r="C92" s="53" t="s">
        <v>110</v>
      </c>
      <c r="D92" s="54">
        <v>38</v>
      </c>
      <c r="E92" s="137">
        <v>118.3</v>
      </c>
      <c r="F92" s="140">
        <f>ROUND(D92*E92,2)</f>
        <v>4495.4</v>
      </c>
      <c r="G92" s="56"/>
    </row>
    <row r="93" spans="1:7" s="57" customFormat="1" ht="12.75" customHeight="1">
      <c r="A93" s="52" t="s">
        <v>111</v>
      </c>
      <c r="B93" s="48" t="s">
        <v>112</v>
      </c>
      <c r="C93" s="53" t="s">
        <v>110</v>
      </c>
      <c r="D93" s="54">
        <v>38</v>
      </c>
      <c r="E93" s="137">
        <v>105.39</v>
      </c>
      <c r="F93" s="140">
        <f>ROUND(D93*E93,2)</f>
        <v>4004.82</v>
      </c>
      <c r="G93" s="56"/>
    </row>
    <row r="94" spans="1:7" s="33" customFormat="1" ht="12.75" customHeight="1">
      <c r="A94" s="113"/>
      <c r="B94" s="122"/>
      <c r="C94" s="115"/>
      <c r="D94" s="123" t="s">
        <v>35</v>
      </c>
      <c r="E94" s="123"/>
      <c r="F94" s="142">
        <f>SUM(F92:F93)</f>
        <v>8500.22</v>
      </c>
      <c r="G94" s="68"/>
    </row>
    <row r="95" spans="1:7" s="33" customFormat="1" ht="6" customHeight="1">
      <c r="A95" s="81"/>
      <c r="B95" s="125"/>
      <c r="C95" s="83"/>
      <c r="D95" s="126"/>
      <c r="E95" s="84"/>
      <c r="F95" s="85"/>
      <c r="G95" s="127"/>
    </row>
    <row r="96" spans="1:7" s="33" customFormat="1" ht="12.75" customHeight="1">
      <c r="A96" s="144" t="s">
        <v>113</v>
      </c>
      <c r="B96" s="144"/>
      <c r="C96" s="29"/>
      <c r="D96" s="30" t="s">
        <v>22</v>
      </c>
      <c r="E96" s="30"/>
      <c r="F96" s="31">
        <f>SUM(F99,F102,F105)</f>
        <v>13755.64</v>
      </c>
      <c r="G96" s="32">
        <f>F96/$F$118*100</f>
        <v>13.784756161965303</v>
      </c>
    </row>
    <row r="97" spans="1:7" s="33" customFormat="1" ht="12.75" customHeight="1">
      <c r="A97" s="145"/>
      <c r="B97" s="103" t="s">
        <v>114</v>
      </c>
      <c r="C97" s="146"/>
      <c r="D97" s="84"/>
      <c r="E97" s="84"/>
      <c r="F97" s="147"/>
      <c r="G97" s="148"/>
    </row>
    <row r="98" spans="1:7" s="33" customFormat="1" ht="22.5" customHeight="1">
      <c r="A98" s="108" t="s">
        <v>52</v>
      </c>
      <c r="B98" s="109" t="s">
        <v>115</v>
      </c>
      <c r="C98" s="110" t="s">
        <v>40</v>
      </c>
      <c r="D98" s="111">
        <v>3</v>
      </c>
      <c r="E98" s="112">
        <v>1742.63</v>
      </c>
      <c r="F98" s="74">
        <f>ROUND(D98*E98,2)</f>
        <v>5227.89</v>
      </c>
      <c r="G98" s="75"/>
    </row>
    <row r="99" spans="1:7" s="33" customFormat="1" ht="12.75" customHeight="1">
      <c r="A99" s="149"/>
      <c r="B99" s="150"/>
      <c r="C99" s="151"/>
      <c r="D99" s="79" t="s">
        <v>35</v>
      </c>
      <c r="E99" s="79"/>
      <c r="F99" s="80">
        <f>SUM(F98)</f>
        <v>5227.89</v>
      </c>
      <c r="G99" s="64"/>
    </row>
    <row r="100" spans="1:7" s="33" customFormat="1" ht="12.75" customHeight="1">
      <c r="A100" s="40"/>
      <c r="B100" s="143" t="s">
        <v>116</v>
      </c>
      <c r="C100" s="143"/>
      <c r="D100" s="143"/>
      <c r="E100" s="143"/>
      <c r="F100" s="143"/>
      <c r="G100" s="46"/>
    </row>
    <row r="101" spans="1:7" s="57" customFormat="1" ht="12.75" customHeight="1">
      <c r="A101" s="52" t="s">
        <v>117</v>
      </c>
      <c r="B101" s="48" t="s">
        <v>118</v>
      </c>
      <c r="C101" s="53" t="s">
        <v>110</v>
      </c>
      <c r="D101" s="54">
        <v>41</v>
      </c>
      <c r="E101" s="112">
        <v>120.75</v>
      </c>
      <c r="F101" s="55">
        <f>ROUND(D101*E101,2)</f>
        <v>4950.75</v>
      </c>
      <c r="G101" s="56"/>
    </row>
    <row r="102" spans="1:7" s="33" customFormat="1" ht="12.75" customHeight="1">
      <c r="A102" s="59"/>
      <c r="B102" s="60"/>
      <c r="C102" s="61"/>
      <c r="D102" s="62" t="s">
        <v>35</v>
      </c>
      <c r="E102" s="62"/>
      <c r="F102" s="63">
        <f>SUM(F101:F101)</f>
        <v>4950.75</v>
      </c>
      <c r="G102" s="64"/>
    </row>
    <row r="103" spans="1:7" s="33" customFormat="1" ht="12.75" customHeight="1">
      <c r="A103" s="40"/>
      <c r="B103" s="143" t="s">
        <v>119</v>
      </c>
      <c r="C103" s="143"/>
      <c r="D103" s="143"/>
      <c r="E103" s="143"/>
      <c r="F103" s="143"/>
      <c r="G103" s="46"/>
    </row>
    <row r="104" spans="1:7" s="57" customFormat="1" ht="12.75" customHeight="1">
      <c r="A104" s="52" t="s">
        <v>120</v>
      </c>
      <c r="B104" s="48" t="s">
        <v>121</v>
      </c>
      <c r="C104" s="53" t="s">
        <v>40</v>
      </c>
      <c r="D104" s="54">
        <v>25</v>
      </c>
      <c r="E104" s="112">
        <v>143.08</v>
      </c>
      <c r="F104" s="55">
        <f>ROUND(D104*E104,2)</f>
        <v>3577</v>
      </c>
      <c r="G104" s="56"/>
    </row>
    <row r="105" spans="1:7" s="33" customFormat="1" ht="12.75" customHeight="1">
      <c r="A105" s="59"/>
      <c r="B105" s="60"/>
      <c r="C105" s="61"/>
      <c r="D105" s="62" t="s">
        <v>35</v>
      </c>
      <c r="E105" s="62"/>
      <c r="F105" s="63">
        <f>SUM(F104:F104)</f>
        <v>3577</v>
      </c>
      <c r="G105" s="64"/>
    </row>
    <row r="106" spans="1:7" s="33" customFormat="1" ht="6" customHeight="1">
      <c r="A106" s="59"/>
      <c r="B106" s="60"/>
      <c r="C106" s="61"/>
      <c r="D106" s="66"/>
      <c r="E106" s="66"/>
      <c r="F106" s="67"/>
      <c r="G106" s="68"/>
    </row>
    <row r="107" spans="1:7" s="33" customFormat="1" ht="12.75" customHeight="1">
      <c r="A107" s="28" t="s">
        <v>122</v>
      </c>
      <c r="B107" s="28"/>
      <c r="C107" s="29"/>
      <c r="D107" s="30" t="s">
        <v>22</v>
      </c>
      <c r="E107" s="30"/>
      <c r="F107" s="31">
        <f>SUM(F111)</f>
        <v>269.64</v>
      </c>
      <c r="G107" s="32">
        <f>F107/$F$118*100</f>
        <v>0.27021073912317595</v>
      </c>
    </row>
    <row r="108" spans="1:7" s="33" customFormat="1" ht="12.75" customHeight="1">
      <c r="A108" s="40"/>
      <c r="B108" s="128" t="s">
        <v>123</v>
      </c>
      <c r="C108" s="128"/>
      <c r="D108" s="43"/>
      <c r="E108" s="43"/>
      <c r="F108" s="45"/>
      <c r="G108" s="69"/>
    </row>
    <row r="109" spans="1:7" s="57" customFormat="1" ht="12.75">
      <c r="A109" s="52" t="s">
        <v>55</v>
      </c>
      <c r="B109" s="48" t="s">
        <v>124</v>
      </c>
      <c r="C109" s="53" t="s">
        <v>26</v>
      </c>
      <c r="D109" s="54">
        <v>12.6</v>
      </c>
      <c r="E109" s="152">
        <v>8.86</v>
      </c>
      <c r="F109" s="55">
        <f>ROUND(D109*E109,2)</f>
        <v>111.64</v>
      </c>
      <c r="G109" s="56"/>
    </row>
    <row r="110" spans="1:7" s="57" customFormat="1" ht="12.75" customHeight="1">
      <c r="A110" s="52" t="s">
        <v>125</v>
      </c>
      <c r="B110" s="48" t="s">
        <v>126</v>
      </c>
      <c r="C110" s="53" t="s">
        <v>26</v>
      </c>
      <c r="D110" s="54">
        <v>12.6</v>
      </c>
      <c r="E110" s="50">
        <v>12.54</v>
      </c>
      <c r="F110" s="55">
        <f>ROUND(D110*E110,2)</f>
        <v>158</v>
      </c>
      <c r="G110" s="56"/>
    </row>
    <row r="111" spans="1:7" s="33" customFormat="1" ht="12.75" customHeight="1">
      <c r="A111" s="129"/>
      <c r="B111" s="60"/>
      <c r="C111" s="61"/>
      <c r="D111" s="62" t="s">
        <v>35</v>
      </c>
      <c r="E111" s="62"/>
      <c r="F111" s="63">
        <f>SUM(F109:F110)</f>
        <v>269.64</v>
      </c>
      <c r="G111" s="64"/>
    </row>
    <row r="112" spans="1:7" s="33" customFormat="1" ht="6" customHeight="1">
      <c r="A112" s="59"/>
      <c r="B112" s="60"/>
      <c r="C112" s="61"/>
      <c r="D112" s="65"/>
      <c r="E112" s="66"/>
      <c r="F112" s="153"/>
      <c r="G112" s="68"/>
    </row>
    <row r="113" spans="1:7" s="33" customFormat="1" ht="13.5" customHeight="1">
      <c r="A113" s="28" t="s">
        <v>127</v>
      </c>
      <c r="B113" s="28"/>
      <c r="C113" s="29"/>
      <c r="D113" s="30" t="s">
        <v>22</v>
      </c>
      <c r="E113" s="30"/>
      <c r="F113" s="31">
        <f>SUM(F116)</f>
        <v>1756</v>
      </c>
      <c r="G113" s="32">
        <f>F113/$F$118*100</f>
        <v>1.7597168739812232</v>
      </c>
    </row>
    <row r="114" spans="1:7" s="33" customFormat="1" ht="13.5" customHeight="1">
      <c r="A114" s="40"/>
      <c r="B114" s="41" t="s">
        <v>128</v>
      </c>
      <c r="C114" s="42"/>
      <c r="D114" s="43"/>
      <c r="E114" s="43"/>
      <c r="F114" s="45"/>
      <c r="G114" s="69"/>
    </row>
    <row r="115" spans="1:7" s="33" customFormat="1" ht="12.75" customHeight="1">
      <c r="A115" s="70" t="s">
        <v>38</v>
      </c>
      <c r="B115" s="71" t="s">
        <v>129</v>
      </c>
      <c r="C115" s="72" t="s">
        <v>26</v>
      </c>
      <c r="D115" s="73">
        <v>400</v>
      </c>
      <c r="E115" s="112">
        <v>4.39</v>
      </c>
      <c r="F115" s="55">
        <f>ROUND(D115*E115,2)</f>
        <v>1756</v>
      </c>
      <c r="G115" s="56"/>
    </row>
    <row r="116" spans="1:7" s="33" customFormat="1" ht="12.75" customHeight="1">
      <c r="A116" s="59"/>
      <c r="B116" s="60"/>
      <c r="C116" s="61"/>
      <c r="D116" s="62" t="s">
        <v>35</v>
      </c>
      <c r="E116" s="62"/>
      <c r="F116" s="63">
        <f>SUM(F115:F115)</f>
        <v>1756</v>
      </c>
      <c r="G116" s="64"/>
    </row>
    <row r="117" spans="1:7" s="33" customFormat="1" ht="6" customHeight="1">
      <c r="A117" s="154"/>
      <c r="B117" s="155"/>
      <c r="C117" s="156"/>
      <c r="D117" s="65"/>
      <c r="E117" s="65"/>
      <c r="F117" s="157"/>
      <c r="G117" s="158"/>
    </row>
    <row r="118" spans="1:7" ht="12.75" customHeight="1">
      <c r="A118" s="159"/>
      <c r="B118" s="160"/>
      <c r="C118" s="161" t="s">
        <v>130</v>
      </c>
      <c r="D118" s="161"/>
      <c r="E118" s="161"/>
      <c r="F118" s="162">
        <f>SUM(F13,F23,F30,F38,F50,F58,F70,F83,F96,F107,F113)</f>
        <v>99788.78</v>
      </c>
      <c r="G118" s="163">
        <f>SUM(G13:G116)</f>
        <v>99.99999999999999</v>
      </c>
    </row>
    <row r="119" ht="12.75" customHeight="1"/>
    <row r="120" spans="1:7" ht="27.75" customHeight="1">
      <c r="A120" s="164" t="s">
        <v>131</v>
      </c>
      <c r="B120" s="164"/>
      <c r="C120" s="164"/>
      <c r="D120" s="164"/>
      <c r="E120" s="164"/>
      <c r="F120" s="164"/>
      <c r="G120" s="164"/>
    </row>
    <row r="121" spans="1:7" ht="12.75">
      <c r="A121" s="165"/>
      <c r="B121" s="166"/>
      <c r="C121" s="167"/>
      <c r="D121" s="168"/>
      <c r="E121" s="169"/>
      <c r="F121" s="170"/>
      <c r="G121" s="170"/>
    </row>
    <row r="122" spans="1:7" ht="12.75">
      <c r="A122" s="165"/>
      <c r="B122" s="57"/>
      <c r="C122" s="167"/>
      <c r="D122" s="168"/>
      <c r="E122" s="169"/>
      <c r="F122" s="170"/>
      <c r="G122" s="170"/>
    </row>
    <row r="123" spans="1:7" ht="12" customHeight="1">
      <c r="A123" s="171" t="s">
        <v>132</v>
      </c>
      <c r="B123" s="171"/>
      <c r="C123" s="172" t="s">
        <v>133</v>
      </c>
      <c r="D123" s="172"/>
      <c r="E123" s="172"/>
      <c r="F123" s="172"/>
      <c r="G123" s="173"/>
    </row>
    <row r="124" spans="1:7" ht="12.75">
      <c r="A124" s="174"/>
      <c r="B124" s="174"/>
      <c r="C124" s="173"/>
      <c r="D124" s="175"/>
      <c r="E124" s="175"/>
      <c r="F124" s="173"/>
      <c r="G124" s="173"/>
    </row>
    <row r="125" spans="1:7" ht="12.75">
      <c r="A125" s="174"/>
      <c r="B125" s="174"/>
      <c r="C125" s="173"/>
      <c r="D125" s="175"/>
      <c r="E125" s="175"/>
      <c r="F125" s="173"/>
      <c r="G125" s="173"/>
    </row>
    <row r="126" spans="1:7" ht="12.75">
      <c r="A126" s="176"/>
      <c r="B126" s="173"/>
      <c r="C126" s="177"/>
      <c r="D126" s="178"/>
      <c r="E126" s="179"/>
      <c r="F126" s="173"/>
      <c r="G126" s="173"/>
    </row>
    <row r="127" spans="1:7" ht="12" customHeight="1">
      <c r="A127" s="171" t="s">
        <v>134</v>
      </c>
      <c r="B127" s="171"/>
      <c r="C127" s="171" t="s">
        <v>135</v>
      </c>
      <c r="D127" s="171"/>
      <c r="E127" s="171"/>
      <c r="F127" s="171"/>
      <c r="G127" s="174"/>
    </row>
  </sheetData>
  <sheetProtection selectLockedCells="1" selectUnlockedCells="1"/>
  <mergeCells count="69">
    <mergeCell ref="A1:F1"/>
    <mergeCell ref="A2:F2"/>
    <mergeCell ref="A3:F3"/>
    <mergeCell ref="A4:F4"/>
    <mergeCell ref="A5:F5"/>
    <mergeCell ref="E6:F6"/>
    <mergeCell ref="B7:D7"/>
    <mergeCell ref="E7:F7"/>
    <mergeCell ref="B8:G8"/>
    <mergeCell ref="H8:I8"/>
    <mergeCell ref="E9:F9"/>
    <mergeCell ref="B10:D10"/>
    <mergeCell ref="E10:F10"/>
    <mergeCell ref="A13:B13"/>
    <mergeCell ref="D13:E13"/>
    <mergeCell ref="D21:E21"/>
    <mergeCell ref="A23:B23"/>
    <mergeCell ref="D23:E23"/>
    <mergeCell ref="D28:E28"/>
    <mergeCell ref="A30:B30"/>
    <mergeCell ref="D30:E30"/>
    <mergeCell ref="D33:E33"/>
    <mergeCell ref="D36:E36"/>
    <mergeCell ref="A38:B38"/>
    <mergeCell ref="D38:E38"/>
    <mergeCell ref="D41:E41"/>
    <mergeCell ref="D45:E45"/>
    <mergeCell ref="D48:E48"/>
    <mergeCell ref="A50:B50"/>
    <mergeCell ref="D53:E53"/>
    <mergeCell ref="D56:E56"/>
    <mergeCell ref="A58:B58"/>
    <mergeCell ref="D58:E58"/>
    <mergeCell ref="B59:C59"/>
    <mergeCell ref="D61:E61"/>
    <mergeCell ref="B62:C62"/>
    <mergeCell ref="D62:E62"/>
    <mergeCell ref="D65:E65"/>
    <mergeCell ref="D68:E68"/>
    <mergeCell ref="A70:B70"/>
    <mergeCell ref="D70:E70"/>
    <mergeCell ref="D77:E77"/>
    <mergeCell ref="D81:E81"/>
    <mergeCell ref="A83:B83"/>
    <mergeCell ref="D83:E83"/>
    <mergeCell ref="B84:C84"/>
    <mergeCell ref="D90:E90"/>
    <mergeCell ref="B91:F91"/>
    <mergeCell ref="D94:E94"/>
    <mergeCell ref="A96:B96"/>
    <mergeCell ref="D96:E96"/>
    <mergeCell ref="D99:E99"/>
    <mergeCell ref="B100:F100"/>
    <mergeCell ref="D102:E102"/>
    <mergeCell ref="B103:F103"/>
    <mergeCell ref="D105:E105"/>
    <mergeCell ref="A107:B107"/>
    <mergeCell ref="D107:E107"/>
    <mergeCell ref="B108:C108"/>
    <mergeCell ref="D111:E111"/>
    <mergeCell ref="A113:B113"/>
    <mergeCell ref="D113:E113"/>
    <mergeCell ref="D116:E116"/>
    <mergeCell ref="C118:E118"/>
    <mergeCell ref="A120:G120"/>
    <mergeCell ref="A123:B123"/>
    <mergeCell ref="C123:F123"/>
    <mergeCell ref="A127:B127"/>
    <mergeCell ref="C127:F127"/>
  </mergeCells>
  <printOptions horizontalCentered="1"/>
  <pageMargins left="0.4" right="0.11805555555555555" top="0.5118055555555555" bottom="0.4326388888888889" header="0.5118055555555555" footer="0.19652777777777777"/>
  <pageSetup horizontalDpi="300" verticalDpi="300" orientation="portrait" paperSize="9" scale="95"/>
  <headerFooter alignWithMargins="0">
    <oddFooter>&amp;R&amp;P de &amp;N</oddFooter>
  </headerFooter>
  <rowBreaks count="2" manualBreakCount="2">
    <brk id="56" max="255" man="1"/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2012-03-20T16:41:44Z</cp:lastPrinted>
  <dcterms:created xsi:type="dcterms:W3CDTF">2011-11-22T11:53:16Z</dcterms:created>
  <dcterms:modified xsi:type="dcterms:W3CDTF">2012-03-23T19:09:29Z</dcterms:modified>
  <cp:category/>
  <cp:version/>
  <cp:contentType/>
  <cp:contentStatus/>
</cp:coreProperties>
</file>